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642" documentId="120_S{2AC9BD13-BADA-5192-A53E-5A8FF88502F6}" xr6:coauthVersionLast="47" xr6:coauthVersionMax="47" xr10:uidLastSave="{7D77C641-5F84-44E3-B92C-FDAD265F4E4E}"/>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5" i="2"/>
  <c r="G5" i="2"/>
  <c r="I5" i="2"/>
  <c r="J5" i="2"/>
  <c r="L5"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J112" i="2"/>
  <c r="J113" i="2"/>
  <c r="J114" i="2"/>
  <c r="J115" i="2"/>
  <c r="J116" i="2"/>
  <c r="J117" i="2"/>
  <c r="J118" i="2"/>
  <c r="J119" i="2"/>
  <c r="J120" i="2"/>
  <c r="J121" i="2"/>
  <c r="J122" i="2"/>
  <c r="J123" i="2"/>
  <c r="J124" i="2"/>
  <c r="J125" i="2"/>
  <c r="J126" i="2"/>
  <c r="J127" i="2"/>
  <c r="J128" i="2"/>
  <c r="J129" i="2"/>
  <c r="J130" i="2"/>
  <c r="I112" i="2"/>
  <c r="I113" i="2"/>
  <c r="I114" i="2"/>
  <c r="I115" i="2"/>
  <c r="I116" i="2"/>
  <c r="I117" i="2"/>
  <c r="I118" i="2"/>
  <c r="I119" i="2"/>
  <c r="I120" i="2"/>
  <c r="I121" i="2"/>
  <c r="I122" i="2"/>
  <c r="I123" i="2"/>
  <c r="I124" i="2"/>
  <c r="I125" i="2"/>
  <c r="I126" i="2"/>
  <c r="I127" i="2"/>
  <c r="I128" i="2"/>
  <c r="I129" i="2"/>
  <c r="I130" i="2"/>
  <c r="G112" i="2"/>
  <c r="G113" i="2"/>
  <c r="G114" i="2"/>
  <c r="G115" i="2"/>
  <c r="G116" i="2"/>
  <c r="G117" i="2"/>
  <c r="G118" i="2"/>
  <c r="G119" i="2"/>
  <c r="G120" i="2"/>
  <c r="G121" i="2"/>
  <c r="G122" i="2"/>
  <c r="G123" i="2"/>
  <c r="G124" i="2"/>
  <c r="G125" i="2"/>
  <c r="G126" i="2"/>
  <c r="G127" i="2"/>
  <c r="G128" i="2"/>
  <c r="G129" i="2"/>
  <c r="G130" i="2"/>
  <c r="B112" i="2"/>
  <c r="B113" i="2"/>
  <c r="B114" i="2"/>
  <c r="B115" i="2"/>
  <c r="B116" i="2"/>
  <c r="B117" i="2"/>
  <c r="B118" i="2"/>
  <c r="B119" i="2"/>
  <c r="B120" i="2"/>
  <c r="B121" i="2"/>
  <c r="B122" i="2"/>
  <c r="B123" i="2"/>
  <c r="B124" i="2"/>
  <c r="B125" i="2"/>
  <c r="B126" i="2"/>
  <c r="B127" i="2"/>
  <c r="B128" i="2"/>
  <c r="B129" i="2"/>
  <c r="B13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alcChain>
</file>

<file path=xl/sharedStrings.xml><?xml version="1.0" encoding="utf-8"?>
<sst xmlns="http://schemas.openxmlformats.org/spreadsheetml/2006/main" count="181533" uniqueCount="39143">
  <si>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</si>
  <si>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</si>
  <si>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</si>
  <si>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</si>
  <si>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</si>
  <si>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</si>
  <si>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</si>
  <si>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</si>
  <si>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</si>
  <si>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</si>
  <si>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</si>
  <si>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</si>
  <si>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</si>
  <si>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</si>
  <si>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</si>
  <si>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</si>
  <si>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</si>
  <si>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</si>
  <si>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</si>
  <si>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</si>
  <si>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</si>
  <si>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</si>
  <si>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</si>
  <si>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</si>
  <si>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</si>
  <si>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</si>
  <si>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</si>
  <si>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</si>
  <si>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</si>
  <si>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</si>
  <si>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</si>
  <si>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</si>
  <si>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</si>
  <si>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</si>
  <si>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</si>
  <si>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</si>
  <si>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</si>
  <si>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</si>
  <si>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</si>
  <si>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</si>
  <si>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</si>
  <si>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</si>
  <si>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</si>
  <si>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</si>
  <si>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</si>
  <si>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</si>
  <si>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</si>
  <si>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</si>
  <si>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</si>
  <si>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</si>
  <si>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</si>
  <si>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</si>
  <si>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</si>
  <si>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</si>
  <si>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</si>
  <si>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</si>
  <si>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</si>
  <si>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</si>
  <si>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</si>
  <si>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</si>
  <si>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</si>
  <si>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</si>
  <si>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</si>
  <si>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</si>
  <si>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</si>
  <si>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</si>
  <si>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</si>
  <si>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</si>
  <si>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</si>
  <si>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</si>
  <si>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</si>
  <si>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</si>
  <si>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</si>
  <si>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</si>
  <si>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</si>
  <si>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</si>
  <si>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</si>
  <si>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</si>
  <si>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</si>
  <si>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</si>
  <si>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</si>
  <si>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</si>
  <si>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</si>
  <si>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</si>
  <si>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</si>
  <si>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</si>
  <si>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</si>
  <si>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</si>
  <si>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</si>
  <si>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</si>
  <si>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</si>
  <si>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</si>
  <si>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</si>
  <si>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</si>
  <si>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</si>
  <si>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</si>
  <si>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</si>
  <si>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</si>
  <si>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</si>
  <si>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</si>
  <si>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</si>
  <si>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</si>
  <si>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</si>
  <si>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</si>
  <si>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</si>
  <si>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</si>
  <si>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</si>
  <si>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</si>
  <si>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</si>
  <si>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</si>
  <si>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</si>
  <si>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</si>
  <si>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</si>
  <si>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</si>
  <si>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</si>
  <si>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</si>
  <si>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</si>
  <si>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</si>
  <si>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</si>
  <si>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</si>
  <si>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</si>
  <si>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</si>
  <si>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</si>
  <si>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</si>
  <si>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</si>
  <si>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</si>
  <si>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</si>
  <si>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</si>
  <si>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</si>
  <si>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</si>
  <si>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</si>
  <si>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</si>
  <si>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</si>
  <si>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</si>
  <si>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</si>
  <si>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</si>
  <si>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</si>
  <si>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</si>
  <si>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</si>
  <si>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</si>
  <si>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</si>
  <si>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</si>
  <si>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</si>
  <si>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</si>
  <si>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</si>
  <si>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</si>
  <si>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</si>
  <si>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</si>
  <si>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</si>
  <si>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</si>
  <si>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</si>
  <si>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</si>
  <si>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</si>
  <si>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</si>
  <si>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</si>
  <si>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</si>
  <si>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</si>
  <si>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</si>
  <si>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</si>
  <si>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</si>
  <si>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</si>
  <si>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</si>
  <si>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</si>
  <si>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</si>
  <si>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</si>
  <si>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</si>
  <si>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</si>
  <si>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</si>
  <si>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</si>
  <si>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</si>
  <si>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</si>
  <si>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</si>
  <si>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</si>
  <si>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</si>
  <si>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</si>
  <si>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</si>
  <si>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</si>
  <si>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</si>
  <si>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</si>
  <si>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</si>
  <si>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</si>
  <si>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</si>
  <si>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</si>
  <si>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</si>
  <si>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</si>
  <si>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</si>
  <si>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</si>
  <si>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</si>
  <si>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</si>
  <si>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</si>
  <si>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</si>
  <si>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</si>
  <si>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</si>
  <si>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</si>
  <si>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</si>
  <si>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</si>
  <si>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</si>
  <si>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</si>
  <si>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</si>
  <si>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</si>
  <si>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</si>
  <si>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</si>
  <si>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</si>
  <si>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</si>
  <si>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</si>
  <si>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</si>
  <si>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</si>
  <si>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</si>
  <si>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</si>
  <si>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</si>
  <si>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</si>
  <si>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</si>
  <si>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</si>
  <si>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</si>
  <si>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</si>
  <si>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</si>
  <si>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</si>
  <si>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</si>
  <si>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</si>
  <si>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</si>
  <si>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</si>
  <si>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</si>
  <si>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</si>
  <si>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</si>
  <si>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</si>
  <si>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</si>
  <si>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</si>
  <si>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</si>
  <si>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</si>
  <si>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</si>
  <si>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</si>
  <si>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</si>
  <si>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</si>
  <si>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</si>
  <si>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</si>
  <si>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</si>
  <si>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</si>
  <si>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</si>
  <si>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</si>
  <si>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</si>
  <si>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</si>
  <si>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</si>
  <si>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</si>
  <si>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</si>
  <si>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</si>
  <si>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</si>
  <si>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</si>
  <si>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</si>
  <si>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</si>
  <si>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</si>
  <si>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</si>
  <si>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</si>
  <si>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</si>
  <si>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</si>
  <si>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</si>
  <si>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</si>
  <si>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</si>
  <si>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</si>
  <si>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</si>
  <si>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</si>
  <si>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</si>
  <si>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</si>
  <si>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</si>
  <si>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</si>
  <si>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</si>
  <si>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</si>
  <si>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</si>
  <si>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</si>
  <si>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</si>
  <si>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</si>
  <si>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</si>
  <si>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</si>
  <si>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</si>
  <si>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</si>
  <si>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</si>
  <si>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</si>
  <si>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</si>
  <si>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</si>
  <si>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</si>
  <si>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</si>
  <si>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</si>
  <si>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</si>
  <si>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</si>
  <si>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</si>
  <si>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</si>
  <si>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</si>
  <si>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</si>
  <si>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</si>
  <si>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</si>
  <si>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</si>
  <si>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</si>
  <si>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</si>
  <si>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</si>
  <si>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</si>
  <si>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</si>
  <si>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</si>
  <si>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</si>
  <si>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</si>
  <si>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</si>
  <si>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</si>
  <si>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</si>
  <si>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</si>
  <si>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</si>
  <si>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</si>
  <si>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</si>
  <si>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</si>
  <si>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</si>
  <si>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</si>
  <si>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</si>
  <si>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</si>
  <si>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</si>
  <si>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</si>
  <si>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</si>
  <si>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</si>
  <si>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</si>
  <si>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</si>
  <si>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</si>
  <si>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</si>
  <si>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</si>
  <si>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</si>
  <si>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</si>
  <si>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</si>
  <si>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</si>
  <si>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</si>
  <si>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</si>
  <si>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</si>
  <si>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</si>
  <si>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</si>
  <si>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</si>
  <si>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</si>
  <si>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</si>
  <si>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</si>
  <si>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</si>
  <si>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</si>
  <si>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</si>
  <si>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</si>
  <si>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</si>
  <si>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</si>
  <si>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</si>
  <si>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</si>
  <si>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</si>
  <si>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</si>
  <si>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</si>
  <si>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</si>
  <si>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</si>
  <si>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</si>
  <si>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</si>
  <si>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</si>
  <si>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</si>
  <si>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</si>
  <si>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</si>
  <si>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</si>
  <si>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</si>
  <si>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</si>
  <si>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</si>
  <si>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</si>
  <si>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</si>
  <si>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</si>
  <si>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</si>
  <si>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</si>
  <si>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</si>
  <si>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</si>
  <si>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</si>
  <si>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</si>
  <si>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</si>
  <si>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</si>
  <si>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</si>
  <si>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</si>
  <si>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</si>
  <si>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</si>
  <si>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</si>
  <si>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</si>
  <si>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</si>
  <si>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</si>
  <si>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</si>
  <si>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</si>
  <si>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</si>
  <si>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</si>
  <si>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</si>
  <si>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</si>
  <si>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</si>
  <si>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</si>
  <si>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</si>
  <si>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</si>
  <si>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</si>
  <si>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</si>
  <si>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</si>
  <si>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</si>
  <si>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</si>
  <si>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</si>
  <si>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</si>
  <si>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</si>
  <si>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</si>
  <si>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</si>
  <si>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</si>
  <si>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</si>
  <si>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</si>
  <si>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</si>
  <si>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</si>
  <si>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</si>
  <si>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</si>
  <si>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</si>
  <si>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</si>
  <si>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</si>
  <si>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</si>
  <si>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</si>
  <si>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</si>
  <si>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</si>
  <si>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</si>
  <si>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</si>
  <si>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</si>
  <si>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</si>
  <si>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</si>
  <si>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</si>
  <si>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</si>
  <si>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</si>
  <si>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</si>
  <si>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</si>
  <si>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</si>
  <si>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</si>
  <si>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</si>
  <si>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</si>
  <si>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</si>
  <si>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</si>
  <si>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</si>
  <si>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</si>
  <si>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</si>
  <si>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</si>
  <si>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</si>
  <si>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</si>
  <si>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</si>
  <si>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</si>
  <si>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</si>
  <si>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</si>
  <si>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</si>
  <si>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</si>
  <si>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</si>
  <si>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</si>
  <si>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</si>
  <si>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</si>
  <si>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</si>
  <si>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</si>
  <si>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</si>
  <si>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</si>
  <si>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</si>
  <si>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</si>
  <si>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</si>
  <si>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</si>
  <si>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</si>
  <si>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</si>
  <si>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</si>
  <si>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</si>
  <si>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</si>
  <si>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</si>
  <si>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</si>
  <si>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</si>
  <si>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</si>
  <si>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</si>
  <si>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</si>
  <si>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</si>
  <si>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</si>
  <si>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</si>
  <si>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</si>
  <si>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</si>
  <si>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</si>
  <si>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</si>
  <si>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</si>
  <si>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</si>
  <si>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</si>
  <si>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</si>
  <si>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</si>
  <si>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</si>
  <si>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</si>
  <si>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</si>
  <si>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</si>
  <si>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</si>
  <si>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</si>
  <si>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</si>
  <si>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</si>
  <si>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</si>
  <si>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</si>
  <si>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</si>
  <si>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</si>
  <si>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</si>
  <si>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</si>
  <si>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</si>
  <si>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</si>
  <si>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</si>
  <si>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</si>
  <si>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</si>
  <si>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</si>
  <si>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</si>
  <si>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</si>
  <si>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</si>
  <si>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</si>
  <si>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</si>
  <si>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</si>
  <si>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</si>
  <si>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</si>
  <si>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</si>
  <si>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</si>
  <si>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</si>
  <si>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</si>
  <si>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</si>
  <si>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</si>
  <si>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</si>
  <si>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</si>
  <si>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</si>
  <si>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</si>
  <si>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</si>
  <si>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</si>
  <si>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</si>
  <si>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</si>
  <si>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</si>
  <si>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</si>
  <si>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</si>
  <si>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</si>
  <si>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</si>
  <si>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</si>
  <si>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</si>
  <si>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</si>
  <si>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</si>
  <si>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</si>
  <si>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</si>
  <si>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</si>
  <si>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</si>
  <si>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</si>
  <si>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</si>
  <si>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</si>
  <si>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</si>
  <si>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</si>
  <si>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</si>
  <si>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</si>
  <si>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</si>
  <si>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</si>
  <si>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</si>
  <si>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</si>
  <si>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</si>
  <si>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</si>
  <si>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</si>
  <si>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</si>
  <si>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</si>
  <si>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</si>
  <si>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</si>
  <si>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</si>
  <si>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</si>
  <si>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</si>
  <si>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</si>
  <si>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</si>
  <si>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</si>
  <si>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</si>
  <si>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</si>
  <si>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</si>
  <si>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</si>
  <si>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</si>
  <si>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</si>
  <si>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</si>
  <si>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</si>
  <si>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</si>
  <si>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</si>
  <si>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</si>
  <si>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</si>
  <si>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</si>
  <si>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</si>
  <si>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</si>
  <si>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</si>
  <si>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</si>
  <si>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</si>
  <si>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</si>
  <si>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</si>
  <si>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</si>
  <si>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</si>
  <si>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</si>
  <si>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</si>
  <si>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</si>
  <si>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</si>
  <si>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</si>
  <si>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</si>
  <si>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</si>
  <si>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</si>
  <si>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</si>
  <si>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</si>
  <si>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</si>
  <si>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</si>
  <si>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</si>
  <si>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</si>
  <si>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</si>
  <si>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</si>
  <si>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</si>
  <si>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</si>
  <si>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</si>
  <si>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</si>
  <si>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</si>
  <si>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</si>
  <si>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</si>
  <si>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</si>
  <si>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</si>
  <si>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</si>
  <si>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</si>
  <si>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</si>
  <si>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</si>
  <si>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</si>
  <si>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</si>
  <si>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</si>
  <si>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</si>
  <si>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</si>
  <si>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</si>
  <si>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</si>
  <si>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</si>
  <si>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</si>
  <si>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</si>
  <si>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</si>
  <si>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</si>
  <si>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</si>
  <si>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</si>
  <si>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</si>
  <si>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</si>
  <si>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</si>
  <si>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</si>
  <si>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</si>
  <si>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</si>
  <si>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</si>
  <si>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</si>
  <si>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</si>
  <si>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</si>
  <si>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</si>
  <si>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</si>
  <si>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</si>
  <si>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</si>
  <si>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</si>
  <si>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</si>
  <si>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</si>
  <si>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</si>
  <si>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</si>
  <si>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</si>
  <si>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</si>
  <si>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</si>
  <si>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</si>
  <si>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</si>
  <si>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</si>
  <si>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</si>
  <si>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</si>
  <si>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</si>
  <si>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</si>
  <si>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</si>
  <si>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</si>
  <si>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</si>
  <si>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</si>
  <si>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</si>
  <si>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</si>
  <si>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</si>
  <si>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</si>
  <si>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</si>
  <si>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</si>
  <si>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</si>
  <si>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</si>
  <si>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</si>
  <si>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</si>
  <si>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</si>
  <si>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</si>
  <si>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</si>
  <si>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</si>
  <si>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</si>
  <si>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</si>
  <si>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</si>
  <si>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</si>
  <si>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</si>
  <si>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</si>
  <si>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</si>
  <si>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</si>
  <si>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</si>
  <si>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</si>
  <si>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</si>
  <si>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</si>
  <si>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</si>
  <si>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</si>
  <si>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</si>
  <si>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</si>
  <si>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</si>
  <si>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</si>
  <si>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</si>
  <si>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</si>
  <si>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</si>
  <si>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</si>
  <si>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</si>
  <si>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</si>
  <si>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</si>
  <si>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</si>
  <si>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</si>
  <si>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</si>
  <si>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</si>
  <si>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</si>
  <si>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</si>
  <si>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</si>
  <si>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</si>
  <si>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</si>
  <si>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</si>
  <si>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</si>
  <si>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</si>
  <si>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</si>
  <si>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</si>
  <si>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</si>
  <si>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</si>
  <si>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</si>
  <si>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</si>
  <si>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</si>
  <si>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</si>
  <si>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</si>
  <si>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</si>
  <si>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</si>
  <si>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</si>
  <si>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</si>
  <si>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</si>
  <si>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</si>
  <si>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</si>
  <si>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</si>
  <si>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</si>
  <si>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</si>
  <si>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</si>
  <si>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</si>
  <si>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</si>
  <si>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</si>
  <si>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</si>
  <si>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</si>
  <si>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</si>
  <si>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</si>
  <si>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</si>
  <si>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</si>
  <si>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</si>
  <si>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</si>
  <si>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</si>
  <si>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</si>
  <si>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</si>
  <si>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</si>
  <si>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</si>
  <si>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</si>
  <si>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</si>
  <si>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</si>
  <si>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</si>
  <si>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</si>
  <si>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</si>
  <si>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</si>
  <si>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</si>
  <si>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</si>
  <si>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</si>
  <si>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</si>
  <si>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</si>
  <si>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</si>
  <si>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</si>
  <si>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</si>
  <si>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</si>
  <si>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</si>
  <si>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</si>
  <si>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</si>
  <si>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</si>
  <si>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</si>
  <si>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</si>
  <si>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</si>
  <si>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</si>
  <si>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</si>
  <si>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</si>
  <si>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</si>
  <si>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</si>
  <si>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</si>
  <si>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</si>
  <si>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</si>
  <si>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</si>
  <si>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</si>
  <si>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</si>
  <si>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</si>
  <si>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</si>
  <si>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</si>
  <si>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</si>
  <si>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</si>
  <si>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</si>
  <si>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</si>
  <si>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</si>
  <si>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</si>
  <si>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</si>
  <si>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</si>
  <si>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</si>
  <si>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</si>
  <si>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</si>
  <si>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</si>
  <si>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</si>
  <si>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</si>
  <si>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</si>
  <si>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</si>
  <si>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</si>
  <si>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</si>
  <si>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</si>
  <si>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</si>
  <si>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</si>
  <si>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</si>
  <si>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</si>
  <si>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</si>
  <si>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</si>
  <si>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</si>
  <si>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</si>
  <si>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</si>
  <si>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</si>
  <si>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</si>
  <si>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</si>
  <si>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</si>
  <si>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</si>
  <si>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</si>
  <si>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</si>
  <si>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</si>
  <si>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</si>
  <si>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</si>
  <si>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</si>
  <si>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</si>
  <si>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</si>
  <si>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</si>
  <si>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</si>
  <si>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</si>
  <si>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</si>
  <si>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</si>
  <si>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</si>
  <si>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</si>
  <si>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</si>
  <si>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</si>
  <si>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</si>
  <si>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</si>
  <si>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</si>
  <si>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</si>
  <si>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</si>
  <si>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</si>
  <si>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</si>
  <si>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</si>
  <si>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</si>
  <si>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</si>
  <si>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</si>
  <si>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</si>
  <si>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</si>
  <si>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</si>
  <si>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</si>
  <si>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</si>
  <si>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</si>
  <si>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</si>
  <si>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</si>
  <si>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</si>
  <si>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</si>
  <si>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</si>
  <si>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</si>
  <si>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</si>
  <si>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</si>
  <si>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</si>
  <si>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</si>
  <si>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</si>
  <si>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</si>
  <si>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</si>
  <si>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</si>
  <si>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</si>
  <si>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</si>
  <si>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</si>
  <si>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</si>
  <si>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</si>
  <si>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</si>
  <si>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</si>
  <si>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</si>
  <si>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</si>
  <si>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</si>
  <si>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</si>
  <si>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</si>
  <si>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</si>
  <si>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</si>
  <si>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</si>
  <si>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</si>
  <si>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</si>
  <si>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</si>
  <si>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</si>
  <si>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</si>
  <si>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</si>
  <si>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</si>
  <si>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</si>
  <si>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</si>
  <si>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</si>
  <si>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</si>
  <si>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</si>
  <si>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</si>
  <si>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</si>
  <si>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</si>
  <si>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</si>
  <si>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</si>
  <si>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</si>
  <si>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</si>
  <si>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</si>
  <si>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</si>
  <si>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</si>
  <si>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</si>
  <si>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</si>
  <si>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</si>
  <si>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</si>
  <si>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</si>
  <si>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</si>
  <si>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</si>
  <si>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</si>
  <si>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</si>
  <si>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</si>
  <si>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</si>
  <si>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</si>
  <si>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</si>
  <si>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</si>
  <si>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</si>
  <si>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</si>
  <si>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</si>
  <si>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</si>
  <si>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</si>
  <si>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</si>
  <si>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</si>
  <si>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</si>
  <si>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</si>
  <si>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</si>
  <si>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</si>
  <si>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</si>
  <si>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</si>
  <si>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</si>
  <si>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</si>
  <si>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</si>
  <si>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</si>
  <si>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</si>
  <si>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</si>
  <si>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</si>
  <si>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</si>
  <si>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</si>
  <si>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</si>
  <si>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</si>
  <si>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</si>
  <si>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</si>
  <si>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</si>
  <si>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</si>
  <si>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</si>
  <si>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</si>
  <si>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</si>
  <si>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</si>
  <si>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</si>
  <si>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</si>
  <si>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</si>
  <si>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</si>
  <si>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</si>
  <si>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</si>
  <si>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</si>
  <si>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</si>
  <si>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</si>
  <si>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</si>
  <si>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</si>
  <si>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</si>
  <si>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</si>
  <si>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</si>
  <si>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</si>
  <si>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</si>
  <si>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</si>
  <si>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</si>
  <si>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</si>
  <si>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</si>
  <si>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</si>
  <si>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</si>
  <si>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</si>
  <si>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</si>
  <si>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</si>
  <si>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</si>
  <si>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</si>
  <si>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</si>
  <si>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</si>
  <si>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</si>
  <si>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</si>
  <si>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</si>
  <si>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</si>
  <si>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</si>
  <si>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</si>
  <si>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</si>
  <si>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</si>
  <si>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</si>
  <si>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</si>
  <si>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</si>
  <si>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</si>
  <si>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</si>
  <si>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</si>
  <si>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</si>
  <si>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</si>
  <si>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</si>
  <si>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</si>
  <si>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</si>
  <si>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</si>
  <si>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</si>
  <si>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</si>
  <si>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</si>
  <si>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</si>
  <si>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</si>
  <si>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</si>
  <si>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</si>
  <si>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</si>
  <si>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</si>
  <si>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</si>
  <si>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</si>
  <si>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</si>
  <si>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</si>
  <si>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</si>
  <si>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</si>
  <si>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</si>
  <si>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</si>
  <si>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</si>
  <si>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</si>
  <si>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</si>
  <si>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</si>
  <si>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</si>
  <si>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</si>
  <si>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</si>
  <si>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</si>
  <si>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</si>
  <si>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</si>
  <si>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</si>
  <si>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</si>
  <si>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</si>
  <si>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</si>
  <si>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</si>
  <si>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</si>
  <si>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</si>
  <si>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</si>
  <si>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</si>
  <si>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</si>
  <si>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</si>
  <si>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</si>
  <si>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</si>
  <si>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</si>
  <si>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</si>
  <si>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</si>
  <si>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</si>
  <si>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</si>
  <si>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</si>
  <si>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</si>
  <si>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</si>
  <si>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</si>
  <si>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</si>
  <si>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</si>
  <si>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</si>
  <si>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</si>
  <si>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</si>
  <si>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</si>
  <si>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</si>
  <si>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</si>
  <si>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</si>
  <si>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</si>
  <si>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</si>
  <si>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</si>
  <si>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</si>
  <si>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</si>
  <si>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</si>
  <si>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</si>
  <si>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</si>
  <si>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</si>
  <si>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</si>
  <si>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</si>
  <si>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</si>
  <si>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</si>
  <si>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</si>
  <si>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</si>
  <si>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</si>
  <si>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</si>
  <si>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</si>
  <si>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</si>
  <si>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</si>
  <si>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</si>
  <si>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</si>
  <si>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</si>
  <si>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</si>
  <si>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</si>
  <si>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</si>
  <si>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</si>
  <si>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</si>
  <si>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</si>
  <si>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</si>
  <si>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</si>
  <si>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</si>
  <si>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</si>
  <si>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</si>
  <si>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</si>
  <si>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</si>
  <si>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</si>
  <si>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</si>
  <si>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</si>
  <si>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</si>
  <si>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</si>
  <si>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</si>
  <si>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</si>
  <si>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</si>
  <si>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</si>
  <si>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</si>
  <si>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</si>
  <si>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</si>
  <si>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</si>
  <si>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</si>
  <si>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</si>
  <si>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</si>
  <si>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</si>
  <si>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</si>
  <si>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</si>
  <si>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</si>
  <si>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</si>
  <si>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</si>
  <si>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</si>
  <si>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</si>
  <si>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</si>
  <si>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</si>
  <si>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</si>
  <si>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</si>
  <si>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</si>
  <si>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</si>
  <si>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</si>
  <si>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</si>
  <si>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</si>
  <si>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</si>
  <si>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</si>
  <si>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</si>
  <si>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</si>
  <si>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</si>
  <si>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</si>
  <si>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</si>
  <si>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</si>
  <si>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</si>
  <si>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</si>
  <si>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</si>
  <si>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</si>
  <si>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</si>
  <si>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</si>
  <si>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</si>
  <si>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</si>
  <si>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</si>
  <si>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</si>
  <si>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</si>
  <si>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</si>
  <si>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</si>
  <si>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</si>
  <si>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</si>
  <si>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</si>
  <si>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</si>
  <si>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</si>
  <si>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</si>
  <si>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</si>
  <si>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</si>
  <si>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</si>
  <si>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</si>
  <si>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</si>
  <si>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</si>
  <si>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</si>
  <si>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</si>
  <si>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</si>
  <si>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</si>
  <si>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</si>
  <si>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</si>
  <si>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</si>
  <si>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</si>
  <si>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</si>
  <si>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</si>
  <si>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</si>
  <si>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</si>
  <si>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</si>
  <si>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</si>
  <si>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</si>
  <si>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</si>
  <si>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</si>
  <si>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</si>
  <si>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</si>
  <si>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</si>
  <si>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</si>
  <si>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</si>
  <si>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</si>
  <si>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</si>
  <si>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</si>
  <si>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</si>
  <si>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</si>
  <si>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</si>
  <si>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</si>
  <si>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</si>
  <si>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</si>
  <si>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</si>
  <si>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</si>
  <si>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</si>
  <si>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</si>
  <si>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</si>
  <si>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</si>
  <si>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</si>
  <si>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</si>
  <si>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</si>
  <si>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</si>
  <si>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</si>
  <si>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</si>
  <si>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</si>
  <si>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</si>
  <si>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</si>
  <si>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</si>
  <si>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</si>
  <si>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</si>
  <si>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</si>
  <si>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</si>
  <si>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</si>
  <si>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</si>
  <si>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</si>
  <si>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</si>
  <si>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</si>
  <si>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</si>
  <si>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</si>
  <si>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</si>
  <si>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</si>
  <si>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</si>
  <si>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</si>
  <si>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</si>
  <si>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</si>
  <si>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</si>
  <si>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</si>
  <si>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</si>
  <si>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</si>
  <si>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</si>
  <si>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</si>
  <si>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</si>
  <si>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</si>
  <si>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</si>
  <si>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</si>
  <si>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</si>
  <si>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</si>
  <si>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</si>
  <si>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</si>
  <si>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</si>
  <si>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</si>
  <si>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</si>
  <si>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</si>
  <si>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</si>
  <si>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</si>
  <si>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</si>
  <si>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</si>
  <si>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</si>
  <si>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</si>
  <si>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</si>
  <si>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</si>
  <si>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</si>
  <si>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</si>
  <si>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</si>
  <si>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</si>
  <si>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</si>
  <si>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</si>
  <si>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</si>
  <si>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</si>
  <si>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</si>
  <si>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</si>
  <si>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</si>
  <si>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</si>
  <si>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</si>
  <si>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</si>
  <si>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</si>
  <si>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</si>
  <si>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</si>
  <si>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</si>
  <si>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</si>
  <si>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</si>
  <si>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</si>
  <si>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</si>
  <si>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</si>
  <si>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</si>
  <si>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</si>
  <si>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</si>
  <si>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</si>
  <si>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</si>
  <si>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</si>
  <si>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</si>
  <si>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</si>
  <si>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</si>
  <si>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</si>
  <si>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</si>
  <si>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</si>
  <si>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</si>
  <si>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</si>
  <si>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</si>
  <si>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</si>
  <si>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</si>
  <si>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</si>
  <si>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</si>
  <si>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</si>
  <si>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</si>
  <si>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</si>
  <si>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</si>
  <si>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</si>
  <si>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</si>
  <si>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</si>
  <si>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</si>
  <si>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</si>
  <si>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</si>
  <si>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</si>
  <si>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</si>
  <si>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</si>
  <si>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</si>
  <si>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</si>
  <si>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</si>
  <si>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</si>
  <si>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</si>
  <si>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</si>
  <si>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</si>
  <si>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</si>
  <si>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</si>
  <si>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</si>
  <si>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</si>
  <si>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</si>
  <si>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</si>
  <si>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</si>
  <si>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</si>
  <si>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</si>
  <si>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</si>
  <si>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</si>
  <si>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</si>
  <si>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</si>
  <si>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</si>
  <si>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</si>
  <si>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</si>
  <si>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</si>
  <si>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</si>
  <si>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</si>
  <si>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</si>
  <si>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</si>
  <si>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</si>
  <si>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</si>
  <si>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</si>
  <si>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</si>
  <si>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</si>
  <si>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</si>
  <si>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</si>
  <si>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</si>
  <si>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</si>
  <si>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</si>
  <si>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</si>
  <si>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</si>
  <si>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</si>
  <si>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</si>
  <si>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</si>
  <si>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</si>
  <si>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</si>
  <si>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</si>
  <si>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</si>
  <si>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</si>
  <si>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</si>
  <si>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</si>
  <si>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</si>
  <si>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</si>
  <si>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</si>
  <si>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</si>
  <si>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</si>
  <si>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</si>
  <si>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</si>
  <si>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</si>
  <si>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</si>
  <si>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</si>
  <si>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</si>
  <si>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</si>
  <si>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</si>
  <si>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</si>
  <si>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</si>
  <si>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</si>
  <si>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</si>
  <si>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</si>
  <si>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</si>
  <si>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</si>
  <si>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</si>
  <si>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</si>
  <si>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</si>
  <si>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</si>
  <si>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</si>
  <si>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</si>
  <si>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</si>
  <si>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</si>
  <si>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</si>
  <si>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</si>
  <si>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</si>
  <si>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</si>
  <si>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</si>
  <si>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</si>
  <si>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</si>
  <si>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</si>
  <si>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</si>
  <si>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</si>
  <si>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</si>
  <si>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</si>
  <si>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</si>
  <si>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</si>
  <si>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</si>
  <si>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</si>
  <si>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</si>
  <si>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</si>
  <si>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</si>
  <si>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</si>
  <si>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</si>
  <si>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</si>
  <si>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</si>
  <si>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</si>
  <si>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</si>
  <si>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</si>
  <si>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</si>
  <si>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</si>
  <si>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</si>
  <si>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</si>
  <si>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</si>
  <si>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</si>
  <si>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</si>
  <si>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</si>
  <si>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</si>
  <si>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</si>
  <si>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</si>
  <si>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</si>
  <si>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</si>
  <si>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</si>
  <si>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</si>
  <si>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</si>
  <si>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</si>
  <si>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</si>
  <si>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</si>
  <si>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</si>
  <si>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</si>
  <si>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</si>
  <si>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</si>
  <si>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</si>
  <si>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</si>
  <si>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</si>
  <si>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</si>
  <si>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</si>
  <si>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</si>
  <si>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</si>
  <si>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</si>
  <si>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</si>
  <si>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</si>
  <si>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</si>
  <si>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</si>
  <si>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</si>
  <si>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</si>
  <si>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</si>
  <si>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</si>
  <si>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</si>
  <si>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</si>
  <si>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</si>
  <si>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</si>
  <si>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</si>
  <si>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</si>
  <si>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</si>
  <si>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</si>
  <si>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</si>
  <si>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</si>
  <si>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</si>
  <si>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</si>
  <si>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</si>
  <si>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</si>
  <si>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</si>
  <si>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</si>
  <si>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</si>
  <si>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</si>
  <si>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</si>
  <si>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</si>
  <si>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</si>
  <si>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</si>
  <si>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</si>
  <si>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</si>
  <si>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</si>
  <si>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</si>
  <si>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</si>
  <si>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</si>
  <si>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</si>
  <si>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</si>
  <si>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</si>
  <si>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</si>
  <si>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</si>
  <si>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</si>
  <si>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</si>
  <si>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</si>
  <si>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</si>
  <si>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</si>
  <si>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</si>
  <si>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</si>
  <si>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</si>
  <si>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</si>
  <si>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</si>
  <si>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</si>
  <si>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</si>
  <si>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</si>
  <si>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</si>
  <si>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</si>
  <si>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</si>
  <si>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</si>
  <si>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</si>
  <si>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</si>
  <si>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</si>
  <si>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</si>
  <si>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</si>
  <si>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</si>
  <si>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</si>
  <si>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</si>
  <si>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</si>
  <si>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</si>
  <si>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</si>
  <si>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</si>
  <si>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</si>
  <si>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</si>
  <si>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</si>
  <si>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</si>
  <si>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</si>
  <si>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</si>
  <si>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</si>
  <si>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</si>
  <si>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</si>
  <si>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</si>
  <si>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</si>
  <si>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</si>
  <si>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</si>
  <si>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</si>
  <si>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</si>
  <si>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</si>
  <si>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</si>
  <si>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</si>
  <si>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</si>
  <si>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</si>
  <si>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</si>
  <si>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</si>
  <si>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</si>
  <si>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</si>
  <si>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</si>
  <si>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</si>
  <si>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</si>
  <si>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</si>
  <si>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</si>
  <si>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</si>
  <si>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</si>
  <si>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</si>
  <si>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</si>
  <si>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</si>
  <si>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</si>
  <si>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</si>
  <si>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</si>
  <si>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</si>
  <si>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</si>
  <si>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</si>
  <si>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</si>
  <si>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</si>
  <si>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</si>
  <si>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</si>
  <si>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</si>
  <si>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</si>
  <si>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</si>
  <si>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</si>
  <si>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</si>
  <si>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</si>
  <si>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</si>
  <si>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</si>
  <si>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</si>
  <si>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</si>
  <si>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</si>
  <si>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</si>
  <si>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</si>
  <si>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</si>
  <si>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</si>
  <si>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</si>
  <si>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</si>
  <si>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</si>
  <si>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</si>
  <si>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</si>
  <si>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</si>
  <si>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</si>
  <si>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</si>
  <si>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</si>
  <si>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</si>
  <si>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</si>
  <si>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</si>
  <si>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</si>
  <si>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</si>
  <si>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</si>
  <si>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</si>
  <si>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</si>
  <si>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</si>
  <si>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</si>
  <si>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</si>
  <si>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</si>
  <si>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</si>
  <si>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</si>
  <si>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</si>
  <si>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</si>
  <si>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</si>
  <si>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</si>
  <si>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</si>
  <si>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</si>
  <si>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</si>
  <si>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</si>
  <si>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</si>
  <si>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</si>
  <si>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</si>
  <si>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</si>
  <si>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</si>
  <si>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</si>
  <si>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</si>
  <si>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</si>
  <si>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</si>
  <si>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</si>
  <si>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</si>
  <si>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</si>
  <si>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</si>
  <si>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</si>
  <si>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</si>
  <si>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</si>
  <si>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</si>
  <si>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</si>
  <si>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</si>
  <si>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</si>
  <si>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</si>
  <si>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</si>
  <si>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</si>
  <si>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</si>
  <si>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</si>
  <si>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</si>
  <si>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</si>
  <si>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</si>
  <si>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</si>
  <si>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</si>
  <si>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</si>
  <si>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</si>
  <si>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</si>
  <si>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</si>
  <si>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</si>
  <si>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</si>
  <si>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</si>
  <si>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</si>
  <si>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</si>
  <si>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</si>
  <si>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</si>
  <si>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</si>
  <si>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</si>
  <si>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</si>
  <si>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</si>
  <si>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</si>
  <si>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</si>
  <si>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</si>
  <si>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</si>
  <si>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</si>
  <si>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</si>
  <si>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</si>
  <si>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</si>
  <si>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</si>
  <si>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</si>
  <si>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</si>
  <si>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</si>
  <si>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</si>
  <si>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</si>
  <si>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</si>
  <si>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</si>
  <si>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</si>
  <si>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</si>
  <si>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</si>
  <si>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</si>
  <si>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</si>
  <si>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</si>
  <si>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</si>
  <si>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</si>
  <si>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</si>
  <si>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</si>
  <si>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</si>
  <si>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</si>
  <si>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</si>
  <si>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</si>
  <si>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</si>
  <si>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</si>
  <si>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</si>
  <si>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</si>
  <si>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</si>
  <si>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</si>
  <si>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</si>
  <si>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</si>
  <si>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</si>
  <si>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</si>
  <si>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</si>
  <si>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</si>
  <si>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</si>
  <si>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</si>
  <si>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</si>
  <si>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</si>
  <si>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</si>
  <si>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</si>
  <si>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</si>
  <si>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</si>
  <si>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</si>
  <si>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</si>
  <si>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</si>
  <si>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</si>
  <si>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</si>
  <si>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</si>
  <si>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</si>
  <si>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</si>
  <si>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</si>
  <si>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</si>
  <si>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</si>
  <si>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</si>
  <si>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</si>
  <si>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</si>
  <si>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</si>
  <si>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</si>
  <si>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</si>
  <si>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</si>
  <si>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</si>
  <si>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</si>
  <si>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</si>
  <si>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</si>
  <si>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</si>
  <si>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</si>
  <si>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</si>
  <si>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</si>
  <si>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</si>
  <si>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</si>
  <si>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</si>
  <si>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</si>
  <si>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</si>
  <si>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</si>
  <si>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</si>
  <si>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</si>
  <si>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</si>
  <si>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</si>
  <si>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</si>
  <si>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</si>
  <si>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</si>
  <si>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</si>
  <si>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</si>
  <si>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</si>
  <si>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</si>
  <si>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</si>
  <si>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</si>
  <si>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</si>
  <si>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</si>
  <si>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</si>
  <si>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</si>
  <si>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</si>
  <si>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</si>
  <si>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</si>
  <si>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</si>
  <si>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</si>
  <si>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</si>
  <si>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</si>
  <si>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</si>
  <si>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</si>
  <si>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</si>
  <si>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</si>
  <si>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</si>
  <si>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</si>
  <si>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</si>
  <si>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</si>
  <si>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</si>
  <si>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</si>
  <si>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</si>
  <si>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</si>
  <si>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</si>
  <si>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</si>
  <si>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</si>
  <si>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</si>
  <si>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</si>
  <si>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</si>
  <si>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</si>
  <si>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</si>
  <si>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</si>
  <si>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</si>
  <si>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</si>
  <si>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</si>
  <si>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</si>
  <si>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</si>
  <si>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</si>
  <si>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</si>
  <si>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</si>
  <si>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</si>
  <si>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</si>
  <si>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</si>
  <si>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</si>
  <si>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</si>
  <si>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</si>
  <si>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</si>
  <si>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</si>
  <si>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</si>
  <si>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</si>
  <si>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</si>
  <si>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</si>
  <si>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</si>
  <si>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</si>
  <si>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</si>
  <si>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</si>
  <si>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</si>
  <si>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</si>
  <si>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</si>
  <si>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</si>
  <si>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</si>
  <si>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</si>
  <si>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</si>
  <si>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</si>
  <si>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</si>
  <si>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</si>
  <si>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</si>
  <si>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</si>
  <si>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</si>
  <si>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</si>
  <si>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</si>
  <si>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</si>
  <si>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</si>
  <si>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</si>
  <si>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</si>
  <si>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</si>
  <si>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</si>
  <si>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</si>
  <si>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</si>
  <si>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</si>
  <si>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</si>
  <si>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</si>
  <si>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</si>
  <si>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</si>
  <si>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</si>
  <si>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</si>
  <si>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</si>
  <si>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</si>
  <si>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</si>
  <si>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</si>
  <si>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</si>
  <si>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</si>
  <si>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</si>
  <si>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</si>
  <si>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</si>
  <si>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</si>
  <si>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</si>
  <si>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</si>
  <si>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</si>
  <si>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</si>
  <si>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</si>
  <si>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</si>
  <si>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</si>
  <si>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</si>
  <si>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</si>
  <si>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</si>
  <si>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</si>
  <si>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</si>
  <si>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</si>
  <si>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</si>
  <si>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</si>
  <si>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</si>
  <si>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</si>
  <si>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</si>
  <si>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</si>
  <si>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</si>
  <si>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</si>
  <si>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</si>
  <si>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</si>
  <si>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</si>
  <si>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</si>
  <si>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</si>
  <si>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</si>
  <si>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</si>
  <si>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</si>
  <si>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</si>
  <si>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</si>
  <si>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</si>
  <si>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</si>
  <si>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</si>
  <si>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</si>
  <si>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</si>
  <si>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</si>
  <si>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</si>
  <si>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</si>
  <si>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</si>
  <si>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</si>
  <si>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</si>
  <si>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</si>
  <si>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</si>
  <si>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</si>
  <si>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</si>
  <si>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</si>
  <si>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</si>
  <si>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</si>
  <si>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</si>
  <si>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</si>
  <si>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</si>
  <si>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</si>
  <si>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</si>
  <si>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</si>
  <si>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</si>
  <si>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</si>
  <si>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</si>
  <si>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</si>
  <si>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</si>
  <si>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</si>
  <si>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</si>
  <si>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</si>
  <si>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</si>
  <si>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</si>
  <si>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</si>
  <si>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</si>
  <si>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</si>
  <si>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</si>
  <si>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</si>
  <si>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</si>
  <si>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</si>
  <si>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</si>
  <si>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</si>
  <si>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</si>
  <si>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</si>
  <si>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</si>
  <si>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</si>
  <si>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</si>
  <si>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</si>
  <si>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</si>
  <si>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</si>
  <si>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</si>
  <si>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</si>
  <si>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</si>
  <si>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</si>
  <si>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</si>
  <si>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</si>
  <si>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</si>
  <si>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</si>
  <si>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</si>
  <si>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</si>
  <si>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</si>
  <si>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</si>
  <si>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</si>
  <si>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</si>
  <si>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</si>
  <si>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</si>
  <si>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</si>
  <si>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</si>
  <si>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</si>
  <si>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</si>
  <si>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</si>
  <si>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</si>
  <si>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</si>
  <si>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</si>
  <si>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</si>
  <si>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</si>
  <si>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</si>
  <si>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</si>
  <si>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</si>
  <si>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</si>
  <si>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</si>
  <si>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</si>
  <si>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</si>
  <si>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</si>
  <si>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</si>
  <si>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</si>
  <si>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</si>
  <si>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</si>
  <si>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</si>
  <si>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</si>
  <si>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</si>
  <si>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</si>
  <si>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</si>
  <si>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</si>
  <si>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</si>
  <si>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</si>
  <si>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</si>
  <si>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</si>
  <si>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</si>
  <si>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</si>
  <si>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</si>
  <si>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</si>
  <si>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</si>
  <si>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</si>
  <si>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</si>
  <si>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</si>
  <si>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</si>
  <si>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</si>
  <si>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</si>
  <si>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</si>
  <si>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</si>
  <si>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</si>
  <si>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</si>
  <si>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</si>
  <si>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</si>
  <si>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</si>
  <si>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</si>
  <si>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</si>
  <si>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</si>
  <si>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</si>
  <si>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</si>
  <si>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</si>
  <si>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</si>
  <si>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</si>
  <si>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</si>
  <si>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</si>
  <si>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</si>
  <si>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</si>
  <si>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</si>
  <si>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</si>
  <si>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</si>
  <si>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</si>
  <si>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</si>
  <si>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</si>
  <si>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</si>
  <si>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</si>
  <si>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</si>
  <si>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</si>
  <si>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</si>
  <si>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</si>
  <si>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</si>
  <si>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</si>
  <si>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</si>
  <si>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</si>
  <si>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</si>
  <si>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</si>
  <si>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</si>
  <si>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</si>
  <si>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</si>
  <si>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</si>
  <si>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</si>
  <si>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</si>
  <si>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</si>
  <si>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</si>
  <si>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</si>
  <si>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</si>
  <si>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</si>
  <si>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</si>
  <si>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</si>
  <si>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</si>
  <si>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</si>
  <si>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</si>
  <si>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</si>
  <si>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</si>
  <si>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</si>
  <si>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</si>
  <si>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</si>
  <si>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</si>
  <si>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</si>
  <si>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</si>
  <si>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</si>
  <si>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</si>
  <si>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</si>
  <si>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</si>
  <si>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</si>
  <si>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</si>
  <si>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</si>
  <si>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</si>
  <si>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</si>
  <si>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</si>
  <si>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</si>
  <si>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</si>
  <si>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</si>
  <si>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</si>
  <si>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</si>
  <si>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</si>
  <si>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</si>
  <si>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</si>
  <si>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</si>
  <si>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</si>
  <si>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</si>
  <si>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</si>
  <si>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</si>
  <si>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</si>
  <si>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</si>
  <si>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</si>
  <si>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</si>
  <si>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</si>
  <si>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</si>
  <si>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</si>
  <si>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</si>
  <si>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</si>
  <si>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</si>
  <si>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</si>
  <si>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</si>
  <si>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</si>
  <si>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</si>
  <si>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</si>
  <si>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</si>
  <si>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</si>
  <si>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</si>
  <si>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</si>
  <si>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</si>
  <si>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</si>
  <si>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</si>
  <si>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</si>
  <si>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</si>
  <si>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</si>
  <si>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</si>
  <si>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</si>
  <si>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</si>
  <si>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</si>
  <si>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</si>
  <si>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</si>
  <si>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</si>
  <si>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</si>
  <si>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</si>
  <si>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</si>
  <si>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</si>
  <si>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</si>
  <si>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</si>
  <si>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</si>
  <si>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</si>
  <si>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</si>
  <si>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</si>
  <si>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</si>
  <si>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</si>
  <si>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</si>
  <si>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</si>
  <si>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</si>
  <si>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</si>
  <si>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</si>
  <si>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</si>
  <si>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</si>
  <si>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</si>
  <si>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</si>
  <si>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</si>
  <si>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</si>
  <si>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</si>
  <si>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</si>
  <si>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</si>
  <si>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</si>
  <si>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</si>
  <si>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</si>
  <si>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</si>
  <si>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</si>
  <si>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</si>
  <si>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</si>
  <si>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</si>
  <si>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</si>
  <si>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</si>
  <si>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</si>
  <si>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</si>
  <si>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</si>
  <si>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</si>
  <si>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</si>
  <si>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</si>
  <si>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</si>
  <si>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</si>
  <si>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</si>
  <si>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</si>
  <si>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</si>
  <si>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</si>
  <si>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</si>
  <si>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</si>
  <si>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</si>
  <si>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</si>
  <si>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</si>
  <si>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</si>
  <si>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</si>
  <si>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</si>
  <si>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</si>
  <si>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</si>
  <si>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</si>
  <si>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</si>
  <si>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</si>
  <si>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</si>
  <si>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</si>
  <si>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</si>
  <si>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</si>
  <si>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</si>
  <si>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</si>
  <si>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</si>
  <si>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</si>
  <si>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</si>
  <si>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</si>
  <si>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</si>
  <si>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</si>
  <si>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</si>
  <si>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</si>
  <si>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</si>
  <si>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</si>
  <si>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</si>
  <si>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</si>
  <si>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</si>
  <si>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</si>
  <si>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</si>
  <si>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</si>
  <si>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</si>
  <si>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</si>
  <si>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</si>
  <si>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</si>
  <si>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</si>
  <si>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</si>
  <si>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</si>
  <si>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</si>
  <si>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</si>
  <si>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</si>
  <si>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</si>
  <si>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</si>
  <si>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</si>
  <si>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</si>
  <si>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</si>
  <si>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</si>
  <si>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</si>
  <si>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</si>
  <si>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</si>
  <si>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</si>
  <si>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</si>
  <si>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</si>
  <si>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</si>
  <si>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</si>
  <si>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</si>
  <si>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</si>
  <si>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</si>
  <si>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</si>
  <si>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</si>
  <si>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</si>
  <si>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</si>
  <si>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</si>
  <si>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</si>
  <si>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</si>
  <si>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</si>
  <si>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</si>
  <si>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</si>
  <si>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</si>
  <si>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</si>
  <si>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</si>
  <si>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</si>
  <si>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</si>
  <si>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</si>
  <si>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</si>
  <si>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</si>
  <si>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</si>
  <si>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</si>
  <si>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</si>
  <si>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</si>
  <si>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</si>
  <si>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</si>
  <si>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</si>
  <si>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</si>
  <si>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</si>
  <si>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</si>
  <si>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</si>
  <si>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</si>
  <si>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</si>
  <si>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</si>
  <si>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</si>
  <si>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</si>
  <si>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</si>
  <si>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</si>
  <si>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</si>
  <si>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</si>
  <si>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</si>
  <si>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</si>
  <si>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</si>
  <si>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</si>
  <si>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</si>
  <si>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</si>
  <si>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</si>
  <si>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</si>
  <si>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</si>
  <si>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</si>
  <si>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</si>
  <si>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</si>
  <si>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</si>
  <si>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</si>
  <si>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</si>
  <si>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</si>
  <si>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</si>
  <si>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</si>
  <si>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</si>
  <si>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</si>
  <si>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</si>
  <si>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</si>
  <si>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</si>
  <si>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</si>
  <si>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</si>
  <si>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</si>
  <si>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</si>
  <si>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</si>
  <si>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</si>
  <si>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</si>
  <si>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</si>
  <si>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</si>
  <si>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</si>
  <si>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</si>
  <si>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</si>
  <si>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</si>
  <si>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</si>
  <si>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</si>
  <si>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</si>
  <si>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</si>
  <si>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</si>
  <si>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</si>
  <si>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</si>
  <si>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</si>
  <si>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</si>
  <si>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</si>
  <si>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</si>
  <si>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</si>
  <si>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</si>
  <si>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</si>
  <si>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</si>
  <si>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</si>
  <si>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</si>
  <si>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</si>
  <si>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</si>
  <si>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</si>
  <si>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</si>
  <si>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</si>
  <si>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</si>
  <si>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</si>
  <si>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</si>
  <si>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</si>
  <si>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</si>
  <si>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</si>
  <si>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</si>
  <si>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</si>
  <si>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</si>
  <si>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</si>
  <si>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</si>
  <si>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</si>
  <si>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</si>
  <si>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</si>
  <si>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</si>
  <si>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</si>
  <si>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</si>
  <si>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</si>
  <si>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</si>
  <si>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</si>
  <si>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</si>
  <si>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</si>
  <si>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</si>
  <si>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</si>
  <si>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</si>
  <si>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</si>
  <si>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</si>
  <si>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</si>
  <si>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</si>
  <si>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</si>
  <si>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</si>
  <si>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</si>
  <si>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</si>
  <si>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</si>
  <si>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</si>
  <si>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</si>
  <si>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</si>
  <si>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</si>
  <si>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</si>
  <si>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</si>
  <si>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</si>
  <si>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</si>
  <si>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</si>
  <si>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</si>
  <si>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</si>
  <si>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</si>
  <si>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</si>
  <si>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</si>
  <si>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</si>
  <si>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</si>
  <si>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</si>
  <si>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</si>
  <si>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</si>
  <si>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</si>
  <si>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</si>
  <si>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</si>
  <si>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</si>
  <si>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</si>
  <si>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</si>
  <si>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</si>
  <si>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</si>
  <si>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</si>
  <si>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</si>
  <si>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</si>
  <si>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</si>
  <si>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</si>
  <si>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</si>
  <si>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</si>
  <si>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</si>
  <si>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</si>
  <si>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</si>
  <si>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</si>
  <si>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</si>
  <si>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</si>
  <si>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</si>
  <si>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</si>
  <si>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</si>
  <si>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</si>
  <si>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</si>
  <si>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</si>
  <si>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</si>
  <si>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</si>
  <si>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</si>
  <si>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</si>
  <si>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</si>
  <si>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</si>
  <si>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</si>
  <si>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</si>
  <si>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</si>
  <si>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</si>
  <si>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</si>
  <si>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</si>
  <si>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</si>
  <si>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</si>
  <si>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</si>
  <si>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</si>
  <si>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</si>
  <si>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</si>
  <si>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</si>
  <si>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</si>
  <si>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</si>
  <si>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</si>
  <si>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</si>
  <si>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</si>
  <si>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</si>
  <si>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</si>
  <si>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</si>
  <si>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</si>
  <si>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</si>
  <si>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</si>
  <si>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</si>
  <si>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</si>
  <si>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</si>
  <si>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</si>
  <si>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</si>
  <si>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</si>
  <si>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</si>
  <si>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</si>
  <si>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</si>
  <si>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</si>
  <si>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</si>
  <si>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</si>
  <si>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</si>
  <si>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</si>
  <si>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</si>
  <si>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</si>
  <si>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</si>
  <si>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</si>
  <si>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</si>
  <si>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</si>
  <si>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</si>
  <si>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</si>
  <si>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</si>
  <si>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</si>
  <si>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</si>
  <si>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</si>
  <si>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</si>
  <si>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</si>
  <si>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</si>
  <si>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</si>
  <si>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</si>
  <si>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</si>
  <si>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</si>
  <si>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</si>
  <si>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</si>
  <si>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</si>
  <si>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</si>
  <si>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</si>
  <si>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</si>
  <si>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</si>
  <si>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</si>
  <si>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</si>
  <si>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</si>
  <si>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</si>
  <si>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</si>
  <si>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</si>
  <si>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</si>
  <si>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</si>
  <si>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</si>
  <si>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</si>
  <si>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</si>
  <si>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</si>
  <si>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</si>
  <si>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</si>
  <si>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</si>
  <si>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</si>
  <si>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</si>
  <si>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</si>
  <si>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</si>
  <si>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</si>
  <si>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</si>
  <si>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</si>
  <si>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</si>
  <si>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</si>
  <si>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</si>
  <si>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</si>
  <si>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</si>
  <si>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</si>
  <si>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</si>
  <si>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</si>
  <si>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</si>
  <si>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</si>
  <si>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</si>
  <si>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</si>
  <si>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</si>
  <si>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</si>
  <si>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</si>
  <si>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</si>
  <si>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</si>
  <si>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</si>
  <si>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</si>
  <si>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</si>
  <si>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</si>
  <si>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</si>
  <si>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</si>
  <si>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</si>
  <si>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</si>
  <si>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</si>
  <si>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</si>
  <si>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</si>
  <si>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</si>
  <si>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</si>
  <si>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</si>
  <si>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</si>
  <si>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</si>
  <si>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</si>
  <si>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</si>
  <si>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</si>
  <si>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</si>
  <si>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</si>
  <si>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</si>
  <si>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</si>
  <si>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</si>
  <si>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</si>
  <si>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</si>
  <si>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</si>
  <si>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</si>
  <si>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</si>
  <si>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</si>
  <si>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</si>
  <si>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</si>
  <si>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</si>
  <si>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</si>
  <si>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</si>
  <si>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</si>
  <si>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</si>
  <si>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</si>
  <si>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</si>
  <si>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</si>
  <si>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</si>
  <si>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</si>
  <si>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</si>
  <si>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</si>
  <si>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</si>
  <si>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</si>
  <si>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</si>
  <si>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</si>
  <si>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</si>
  <si>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</si>
  <si>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</si>
  <si>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</si>
  <si>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</si>
  <si>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</si>
  <si>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</si>
  <si>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</si>
  <si>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</si>
  <si>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</si>
  <si>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</si>
  <si>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</si>
  <si>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</si>
  <si>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</si>
  <si>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</si>
  <si>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</si>
  <si>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</si>
  <si>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</si>
  <si>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</si>
  <si>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</si>
  <si>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</si>
  <si>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</si>
  <si>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</si>
  <si>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</si>
  <si>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</si>
  <si>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</si>
  <si>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</si>
  <si>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</si>
  <si>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</si>
  <si>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</si>
  <si>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</si>
  <si>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</si>
  <si>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</si>
  <si>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</si>
  <si>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</si>
  <si>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</si>
  <si>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</si>
  <si>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</si>
  <si>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</si>
  <si>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</si>
  <si>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</si>
  <si>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</si>
  <si>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</si>
  <si>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</si>
  <si>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</si>
  <si>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</si>
  <si>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</si>
  <si>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</si>
  <si>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</si>
  <si>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</si>
  <si>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</si>
  <si>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</si>
  <si>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</si>
  <si>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</si>
  <si>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</si>
  <si>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</si>
  <si>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</si>
  <si>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</si>
  <si>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</si>
  <si>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</si>
  <si>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</si>
  <si>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</si>
  <si>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</si>
  <si>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</si>
  <si>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</si>
  <si>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</si>
  <si>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</si>
  <si>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</si>
  <si>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</si>
  <si>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</si>
  <si>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</si>
  <si>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</si>
  <si>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</si>
  <si>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</si>
  <si>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</si>
  <si>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</si>
  <si>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</si>
  <si>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</si>
  <si>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</si>
  <si>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</si>
  <si>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</si>
  <si>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</si>
  <si>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</si>
  <si>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</si>
  <si>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</si>
  <si>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</si>
  <si>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</si>
  <si>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</si>
  <si>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</si>
  <si>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</si>
  <si>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</si>
  <si>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</si>
  <si>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</si>
  <si>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</si>
  <si>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</si>
  <si>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</si>
  <si>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</si>
  <si>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</si>
  <si>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</si>
  <si>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</si>
  <si>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</si>
  <si>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</si>
  <si>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</si>
  <si>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</si>
  <si>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</si>
  <si>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</si>
  <si>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</si>
  <si>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</si>
  <si>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</si>
  <si>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</si>
  <si>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</si>
  <si>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</si>
  <si>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</si>
  <si>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</si>
  <si>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</si>
  <si>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</si>
  <si>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</si>
  <si>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</si>
  <si>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</si>
  <si>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</si>
  <si>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</si>
  <si>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</si>
  <si>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</si>
  <si>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</si>
  <si>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</si>
  <si>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</si>
  <si>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</si>
  <si>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</si>
  <si>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</si>
  <si>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</si>
  <si>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</si>
  <si>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</si>
  <si>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</si>
  <si>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</si>
  <si>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</si>
  <si>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</si>
  <si>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</si>
  <si>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</si>
  <si>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</si>
  <si>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</si>
  <si>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</si>
  <si>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</si>
  <si>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</si>
  <si>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</si>
  <si>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</si>
  <si>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</si>
  <si>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</si>
  <si>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</si>
  <si>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</si>
  <si>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</si>
  <si>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</si>
  <si>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</si>
  <si>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</si>
  <si>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</si>
  <si>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</si>
  <si>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</si>
  <si>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</si>
  <si>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</si>
  <si>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</si>
  <si>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</si>
  <si>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</si>
  <si>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</si>
  <si>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</si>
  <si>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</si>
  <si>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</si>
  <si>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</si>
  <si>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</si>
  <si>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</si>
  <si>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</si>
  <si>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</si>
  <si>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</si>
  <si>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</si>
  <si>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</si>
  <si>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</si>
  <si>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</si>
  <si>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</si>
  <si>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</si>
  <si>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</si>
  <si>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</si>
  <si>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</si>
  <si>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</si>
  <si>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</si>
  <si>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</si>
  <si>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</si>
  <si>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</si>
  <si>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</si>
  <si>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</si>
  <si>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</si>
  <si>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</si>
  <si>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</si>
  <si>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</si>
  <si>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</si>
  <si>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</si>
  <si>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</si>
  <si>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</si>
  <si>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</si>
  <si>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</si>
  <si>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</si>
  <si>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</si>
  <si>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</si>
  <si>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</si>
  <si>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</si>
  <si>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</si>
  <si>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</si>
  <si>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</si>
  <si>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</si>
  <si>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</si>
  <si>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</si>
  <si>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</si>
  <si>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</si>
  <si>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</si>
  <si>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</si>
  <si>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</si>
  <si>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</si>
  <si>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</si>
  <si>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</si>
  <si>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</si>
  <si>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</si>
  <si>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</si>
  <si>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</si>
  <si>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</si>
  <si>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</si>
  <si>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</si>
  <si>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</si>
  <si>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</si>
  <si>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</si>
  <si>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</si>
  <si>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</si>
  <si>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</si>
  <si>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</si>
  <si>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</si>
  <si>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</si>
  <si>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</si>
  <si>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</si>
  <si>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</si>
  <si>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</si>
  <si>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</si>
  <si>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</si>
  <si>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</si>
  <si>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</si>
  <si>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</si>
  <si>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</si>
  <si>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</si>
  <si>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</si>
  <si>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</si>
  <si>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</si>
  <si>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</si>
  <si>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</si>
  <si>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</si>
  <si>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</si>
  <si>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</si>
  <si>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</si>
  <si>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</si>
  <si>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</si>
  <si>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</si>
  <si>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</si>
  <si>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</si>
  <si>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</si>
  <si>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</si>
  <si>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</si>
  <si>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</si>
  <si>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</si>
  <si>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</si>
  <si>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</si>
  <si>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</si>
  <si>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</si>
  <si>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</si>
  <si>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</si>
  <si>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</si>
  <si>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</si>
  <si>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</si>
  <si>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</si>
  <si>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</si>
  <si>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</si>
  <si>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</si>
  <si>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</si>
  <si>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</si>
  <si>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</si>
  <si>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</si>
  <si>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</si>
  <si>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</si>
  <si>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</si>
  <si>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</si>
  <si>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</si>
  <si>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</si>
  <si>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</si>
  <si>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</si>
  <si>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</si>
  <si>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</si>
  <si>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</si>
  <si>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</si>
  <si>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</si>
  <si>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</si>
  <si>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</si>
  <si>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</si>
  <si>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</si>
  <si>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</si>
  <si>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</si>
  <si>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</si>
  <si>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</si>
  <si>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</si>
  <si>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</si>
  <si>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</si>
  <si>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</si>
  <si>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</si>
  <si>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</si>
  <si>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</si>
  <si>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</si>
  <si>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</si>
  <si>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</si>
  <si>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</si>
  <si>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</si>
  <si>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</si>
  <si>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</si>
  <si>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</si>
  <si>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</si>
  <si>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</si>
  <si>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</si>
  <si>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</si>
  <si>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</si>
  <si>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</si>
  <si>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</si>
  <si>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</si>
  <si>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</si>
  <si>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</si>
  <si>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</si>
  <si>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</si>
  <si>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</si>
  <si>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</si>
  <si>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</si>
  <si>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</si>
  <si>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</si>
  <si>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</si>
  <si>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</si>
  <si>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</si>
  <si>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</si>
  <si>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</si>
  <si>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</si>
  <si>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</si>
  <si>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</si>
  <si>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</si>
  <si>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</si>
  <si>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</si>
  <si>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</si>
  <si>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</si>
  <si>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</si>
  <si>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</si>
  <si>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</si>
  <si>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</si>
  <si>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</si>
  <si>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</si>
  <si>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</si>
  <si>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</si>
  <si>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</si>
  <si>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</si>
  <si>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</si>
  <si>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</si>
  <si>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</si>
  <si>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</si>
  <si>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</si>
  <si>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</si>
  <si>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</si>
  <si>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</si>
  <si>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</si>
  <si>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</si>
  <si>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</si>
  <si>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</si>
  <si>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</si>
  <si>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</si>
  <si>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</si>
  <si>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</si>
  <si>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</si>
  <si>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</si>
  <si>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</si>
  <si>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</si>
  <si>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</si>
  <si>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</si>
  <si>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</si>
  <si>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</si>
  <si>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</si>
  <si>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</si>
  <si>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</si>
  <si>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</si>
  <si>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</si>
  <si>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</si>
  <si>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</si>
  <si>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</si>
  <si>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</si>
  <si>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</si>
  <si>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</si>
  <si>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</si>
  <si>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</si>
  <si>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</si>
  <si>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</si>
  <si>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</si>
  <si>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</si>
  <si>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</si>
  <si>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</si>
  <si>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</si>
  <si>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</si>
  <si>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</si>
  <si>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</si>
  <si>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</si>
  <si>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</si>
  <si>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</si>
  <si>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</si>
  <si>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</si>
  <si>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</si>
  <si>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</si>
  <si>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</si>
  <si>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</si>
  <si>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</si>
  <si>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</si>
  <si>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</si>
  <si>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</si>
  <si>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</si>
  <si>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</si>
  <si>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</si>
  <si>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</si>
  <si>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</si>
  <si>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</si>
  <si>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</si>
  <si>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</si>
  <si>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</si>
  <si>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</si>
  <si>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</si>
  <si>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</si>
  <si>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</si>
  <si>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</si>
  <si>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</si>
  <si>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</si>
  <si>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</si>
  <si>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</si>
  <si>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</si>
  <si>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</si>
  <si>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</si>
  <si>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</si>
  <si>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</si>
  <si>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</si>
  <si>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</si>
  <si>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</si>
  <si>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</si>
  <si>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</si>
  <si>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</si>
  <si>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</si>
  <si>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</si>
  <si>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</si>
  <si>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</si>
  <si>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</si>
  <si>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</si>
  <si>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</si>
  <si>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</si>
  <si>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</si>
  <si>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</si>
  <si>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</si>
  <si>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</si>
  <si>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</si>
  <si>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</si>
  <si>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</si>
  <si>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</si>
  <si>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</si>
  <si>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</si>
  <si>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</si>
  <si>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</si>
  <si>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</si>
  <si>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</si>
  <si>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</si>
  <si>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</si>
  <si>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</si>
  <si>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</si>
  <si>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</si>
  <si>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</si>
  <si>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</si>
  <si>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</si>
  <si>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</si>
  <si>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</si>
  <si>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</si>
  <si>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</si>
  <si>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</si>
  <si>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</si>
  <si>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</si>
  <si>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</si>
  <si>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</si>
  <si>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</si>
  <si>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</si>
  <si>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</si>
  <si>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</si>
  <si>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</si>
  <si>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</si>
  <si>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</si>
  <si>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</si>
  <si>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</si>
  <si>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</si>
  <si>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</si>
  <si>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</si>
  <si>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</si>
  <si>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</si>
  <si>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</si>
  <si>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</si>
  <si>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</si>
  <si>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</si>
  <si>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</si>
  <si>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</si>
  <si>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</si>
  <si>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</si>
  <si>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</si>
  <si>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</si>
  <si>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</si>
  <si>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</si>
  <si>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</si>
  <si>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</si>
  <si>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</si>
  <si>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</si>
  <si>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</si>
  <si>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</si>
  <si>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</si>
  <si>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</si>
  <si>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</si>
  <si>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</si>
  <si>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</si>
  <si>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</si>
  <si>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</si>
  <si>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</si>
  <si>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</si>
  <si>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</si>
  <si>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</si>
  <si>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</si>
  <si>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</si>
  <si>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</si>
  <si>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</si>
  <si>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</si>
  <si>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</si>
  <si>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</si>
  <si>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</si>
  <si>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</si>
  <si>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</si>
  <si>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</si>
  <si>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</si>
  <si>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</si>
  <si>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</si>
  <si>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</si>
  <si>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</si>
  <si>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</si>
  <si>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</si>
  <si>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</si>
  <si>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</si>
  <si>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</si>
  <si>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</si>
  <si>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</si>
  <si>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</si>
  <si>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</si>
  <si>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</si>
  <si>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</si>
  <si>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</si>
  <si>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</si>
  <si>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</si>
  <si>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</si>
  <si>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</si>
  <si>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</si>
  <si>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</si>
  <si>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</si>
  <si>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</si>
  <si>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</si>
  <si>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</si>
  <si>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</si>
  <si>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</si>
  <si>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</si>
  <si>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</si>
  <si>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</si>
  <si>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</si>
  <si>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</si>
  <si>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</si>
  <si>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</si>
  <si>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</si>
  <si>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</si>
  <si>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</si>
  <si>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</si>
  <si>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</si>
  <si>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</si>
  <si>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</si>
  <si>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</si>
  <si>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</si>
  <si>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</si>
  <si>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</si>
  <si>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</si>
  <si>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</si>
  <si>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</si>
  <si>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</si>
  <si>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</si>
  <si>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</si>
  <si>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</si>
  <si>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</si>
  <si>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</si>
  <si>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</si>
  <si>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</si>
  <si>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</si>
  <si>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</si>
  <si>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</si>
  <si>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</si>
  <si>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</si>
  <si>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</si>
  <si>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</si>
  <si>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</si>
  <si>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</si>
  <si>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</si>
  <si>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</si>
  <si>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</si>
  <si>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</si>
  <si>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</si>
  <si>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</si>
  <si>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</si>
  <si>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</si>
  <si>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</si>
  <si>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</si>
  <si>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</si>
  <si>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</si>
  <si>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</si>
  <si>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</si>
  <si>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</si>
  <si>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</si>
  <si>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</si>
  <si>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</si>
  <si>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</si>
  <si>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</si>
  <si>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</si>
  <si>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</si>
  <si>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</si>
  <si>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</si>
  <si>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</si>
  <si>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</si>
  <si>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</si>
  <si>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</si>
  <si>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</si>
  <si>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</si>
  <si>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</si>
  <si>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</si>
  <si>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</si>
  <si>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</si>
  <si>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</si>
  <si>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</si>
  <si>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</si>
  <si>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</si>
  <si>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</si>
  <si>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</si>
  <si>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</si>
  <si>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</si>
  <si>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</si>
  <si>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</si>
  <si>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</si>
  <si>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</si>
  <si>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</si>
  <si>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</si>
  <si>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</si>
  <si>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</si>
  <si>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</si>
  <si>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</si>
  <si>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</si>
  <si>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</si>
  <si>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</si>
  <si>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</si>
  <si>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</si>
  <si>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</si>
  <si>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</si>
  <si>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</si>
  <si>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</si>
  <si>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</si>
  <si>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</si>
  <si>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</si>
  <si>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</si>
  <si>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</si>
  <si>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</si>
  <si>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</si>
  <si>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</si>
  <si>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</si>
  <si>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</si>
  <si>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</si>
  <si>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</si>
  <si>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</si>
  <si>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</si>
  <si>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</si>
  <si>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</si>
  <si>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</si>
  <si>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</si>
  <si>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</si>
  <si>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</si>
  <si>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</si>
  <si>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</si>
  <si>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</si>
  <si>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</si>
  <si>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</si>
  <si>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</si>
  <si>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</si>
  <si>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</si>
  <si>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</si>
  <si>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</si>
  <si>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</si>
  <si>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</si>
  <si>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</si>
  <si>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</si>
  <si>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</si>
  <si>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</si>
  <si>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</si>
  <si>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</si>
  <si>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</si>
  <si>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</si>
  <si>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</si>
  <si>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</si>
  <si>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</si>
  <si>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</si>
  <si>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</si>
  <si>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</si>
  <si>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</si>
  <si>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</si>
  <si>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</si>
  <si>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</si>
  <si>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</si>
  <si>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</si>
  <si>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</si>
  <si>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</si>
  <si>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</si>
  <si>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</si>
  <si>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</si>
  <si>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</si>
  <si>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</si>
  <si>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</si>
  <si>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</si>
  <si>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</si>
  <si>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</si>
  <si>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</si>
  <si>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</si>
  <si>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</si>
  <si>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</si>
  <si>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</si>
  <si>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</si>
  <si>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</si>
  <si>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</si>
  <si>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</si>
  <si>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</si>
  <si>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</si>
  <si>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</si>
  <si>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</si>
  <si>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</si>
  <si>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</si>
  <si>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</si>
  <si>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</si>
  <si>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</si>
  <si>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</si>
  <si>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</si>
  <si>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</si>
  <si>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</si>
  <si>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</si>
  <si>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</si>
  <si>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</si>
  <si>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</si>
  <si>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</si>
  <si>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</si>
  <si>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</si>
  <si>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</si>
  <si>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</si>
  <si>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</si>
  <si>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</si>
  <si>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</si>
  <si>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</si>
  <si>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</si>
  <si>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</si>
  <si>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</si>
  <si>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</si>
  <si>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</si>
  <si>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</si>
  <si>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</si>
  <si>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</si>
  <si>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</si>
  <si>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</si>
  <si>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</si>
  <si>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</si>
  <si>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</si>
  <si>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</si>
  <si>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</si>
  <si>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</si>
  <si>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</si>
  <si>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</si>
  <si>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</si>
  <si>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</si>
  <si>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</si>
  <si>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</si>
  <si>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</si>
  <si>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</si>
  <si>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</si>
  <si>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</si>
  <si>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</si>
  <si>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</si>
  <si>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</si>
  <si>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</si>
  <si>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</si>
  <si>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</si>
  <si>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</si>
  <si>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</si>
  <si>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</si>
  <si>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</si>
  <si>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</si>
  <si>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</si>
  <si>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</si>
  <si>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</si>
  <si>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</si>
  <si>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</si>
  <si>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</si>
  <si>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</si>
  <si>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</si>
  <si>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</si>
  <si>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</si>
  <si>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</si>
  <si>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</si>
  <si>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</si>
  <si>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</si>
  <si>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</si>
  <si>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</si>
  <si>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</si>
  <si>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</si>
  <si>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</si>
  <si>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</si>
  <si>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</si>
  <si>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</si>
  <si>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</si>
  <si>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</si>
  <si>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</si>
  <si>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</si>
  <si>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</si>
  <si>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</si>
  <si>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</si>
  <si>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</si>
  <si>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</si>
  <si>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</si>
  <si>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</si>
  <si>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</si>
  <si>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</si>
  <si>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</si>
  <si>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</si>
  <si>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</si>
  <si>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</si>
  <si>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</si>
  <si>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</si>
  <si>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</si>
  <si>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</si>
  <si>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</si>
  <si>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</si>
  <si>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</si>
  <si>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</si>
  <si>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</si>
  <si>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</si>
  <si>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</si>
  <si>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</si>
  <si>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</si>
  <si>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</si>
  <si>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</si>
  <si>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</si>
  <si>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</si>
  <si>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</si>
  <si>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</si>
  <si>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</si>
  <si>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</si>
  <si>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</si>
  <si>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</si>
  <si>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</si>
  <si>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</si>
  <si>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</si>
  <si>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</si>
  <si>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</si>
  <si>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</si>
  <si>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</si>
  <si>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</si>
  <si>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</si>
  <si>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</si>
  <si>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</si>
  <si>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</si>
  <si>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</si>
  <si>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</si>
  <si>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</si>
  <si>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</si>
  <si>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</si>
  <si>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</si>
  <si>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</si>
  <si>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</si>
  <si>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</si>
  <si>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</si>
  <si>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</si>
  <si>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</si>
  <si>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</si>
  <si>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</si>
  <si>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</si>
  <si>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</si>
  <si>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</si>
  <si>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</si>
  <si>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</si>
  <si>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</si>
  <si>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</si>
  <si>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</si>
  <si>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</si>
  <si>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</si>
  <si>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</si>
  <si>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</si>
  <si>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</si>
  <si>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</si>
  <si>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</si>
  <si>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</si>
  <si>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</si>
  <si>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</si>
  <si>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</si>
  <si>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</si>
  <si>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</si>
  <si>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</si>
  <si>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</si>
  <si>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</si>
  <si>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</si>
  <si>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</si>
  <si>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</si>
  <si>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</si>
  <si>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</si>
  <si>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</si>
  <si>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</si>
  <si>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</si>
  <si>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</si>
  <si>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</si>
  <si>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</si>
  <si>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</si>
  <si>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</si>
  <si>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</si>
  <si>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</si>
  <si>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</si>
  <si>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</si>
  <si>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</si>
  <si>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</si>
  <si>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</si>
  <si>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</si>
  <si>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</si>
  <si>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</si>
  <si>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</si>
  <si>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</si>
  <si>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</si>
  <si>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</si>
  <si>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</si>
  <si>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</si>
  <si>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</si>
  <si>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</si>
  <si>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</si>
  <si>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</si>
  <si>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</si>
  <si>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</si>
  <si>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</si>
  <si>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</si>
  <si>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</si>
  <si>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</si>
  <si>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</si>
  <si>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</si>
  <si>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</si>
  <si>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</si>
  <si>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</si>
  <si>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</si>
  <si>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</si>
  <si>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</si>
  <si>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</si>
  <si>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</si>
  <si>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</si>
  <si>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</si>
  <si>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</si>
  <si>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</si>
  <si>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</si>
  <si>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</si>
  <si>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</si>
  <si>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</si>
  <si>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</si>
  <si>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</si>
  <si>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</si>
  <si>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</si>
  <si>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</si>
  <si>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</si>
  <si>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</si>
  <si>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</si>
  <si>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</si>
  <si>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</si>
  <si>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</si>
  <si>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</si>
  <si>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</si>
  <si>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</si>
  <si>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</si>
  <si>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</si>
  <si>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</si>
  <si>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</si>
  <si>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</si>
  <si>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</si>
  <si>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</si>
  <si>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</si>
  <si>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</si>
  <si>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</si>
  <si>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</si>
  <si>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</si>
  <si>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</si>
  <si>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</si>
  <si>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</si>
  <si>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</si>
  <si>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</si>
  <si>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</si>
  <si>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</si>
  <si>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</si>
  <si>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</si>
  <si>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</si>
  <si>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</si>
  <si>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</si>
  <si>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</si>
  <si>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</si>
  <si>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</si>
  <si>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</si>
  <si>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</si>
  <si>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</si>
  <si>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</si>
  <si>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</si>
  <si>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</si>
  <si>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</si>
  <si>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</si>
  <si>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</si>
  <si>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</si>
  <si>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</si>
  <si>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</si>
  <si>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</si>
  <si>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</si>
  <si>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</si>
  <si>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</si>
  <si>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</si>
  <si>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</si>
  <si>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</si>
  <si>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</si>
  <si>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</si>
  <si>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</si>
  <si>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</si>
  <si>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</si>
  <si>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</si>
  <si>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</si>
  <si>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</si>
  <si>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</si>
  <si>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</si>
  <si>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</si>
  <si>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</si>
  <si>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</si>
  <si>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</si>
  <si>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</si>
  <si>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</si>
  <si>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</si>
  <si>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</si>
  <si>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</si>
  <si>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</si>
  <si>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</si>
  <si>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</si>
  <si>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</si>
  <si>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</si>
  <si>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</si>
  <si>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</si>
  <si>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</si>
  <si>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</si>
  <si>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</si>
  <si>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</si>
  <si>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</si>
  <si>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</si>
  <si>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</si>
  <si>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</si>
  <si>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</si>
  <si>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</si>
  <si>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</si>
  <si>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</si>
  <si>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</si>
  <si>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</si>
  <si>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</si>
  <si>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</si>
  <si>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</si>
  <si>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</si>
  <si>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</si>
  <si>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</si>
  <si>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</si>
  <si>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</si>
  <si>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</si>
  <si>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</si>
  <si>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</si>
  <si>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</si>
  <si>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</si>
  <si>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</si>
  <si>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</si>
  <si>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</si>
  <si>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</si>
  <si>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</si>
  <si>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</si>
  <si>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</si>
  <si>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</si>
  <si>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</si>
  <si>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</si>
  <si>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</si>
  <si>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</si>
  <si>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</si>
  <si>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</si>
  <si>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</si>
  <si>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</si>
  <si>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</si>
  <si>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</si>
  <si>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</si>
  <si>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</si>
  <si>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</si>
  <si>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</si>
  <si>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</si>
  <si>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</si>
  <si>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</si>
  <si>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</si>
  <si>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</si>
  <si>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</si>
  <si>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</si>
  <si>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</si>
  <si>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</si>
  <si>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</si>
  <si>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</si>
  <si>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</si>
  <si>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</si>
  <si>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</si>
  <si>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</si>
  <si>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</si>
  <si>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</si>
  <si>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</si>
  <si>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</si>
  <si>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</si>
  <si>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</si>
  <si>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</si>
  <si>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</si>
  <si>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</si>
  <si>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</si>
  <si>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</si>
  <si>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</si>
  <si>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</si>
  <si>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</si>
  <si>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</si>
  <si>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</si>
  <si>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</si>
  <si>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</si>
  <si>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</si>
  <si>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</si>
  <si>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</si>
  <si>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</si>
  <si>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</si>
  <si>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</si>
  <si>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</si>
  <si>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</si>
  <si>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</si>
  <si>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</si>
  <si>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</si>
  <si>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</si>
  <si>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</si>
  <si>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</si>
  <si>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</si>
  <si>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</si>
  <si>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</si>
  <si>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</si>
  <si>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</si>
  <si>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</si>
  <si>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</si>
  <si>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</si>
  <si>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</si>
  <si>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</si>
  <si>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</si>
  <si>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</si>
  <si>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</si>
  <si>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</si>
  <si>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</si>
  <si>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</si>
  <si>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</si>
  <si>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</si>
  <si>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</si>
  <si>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</si>
  <si>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</si>
  <si>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</si>
  <si>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</si>
  <si>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</si>
  <si>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</si>
  <si>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</si>
  <si>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</si>
  <si>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</si>
  <si>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</si>
  <si>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</si>
  <si>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</si>
  <si>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</si>
  <si>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</si>
  <si>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</si>
  <si>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</si>
  <si>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</si>
  <si>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</si>
  <si>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</si>
  <si>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</si>
  <si>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</si>
  <si>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</si>
  <si>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</si>
  <si>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</si>
  <si>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</si>
  <si>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</si>
  <si>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</si>
  <si>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</si>
  <si>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</si>
  <si>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</si>
  <si>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</si>
  <si>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</si>
  <si>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</si>
  <si>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</si>
  <si>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</si>
  <si>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</si>
  <si>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</si>
  <si>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</si>
  <si>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</si>
  <si>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</si>
  <si>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</si>
  <si>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</si>
  <si>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</si>
  <si>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</si>
  <si>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</si>
  <si>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</si>
  <si>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</si>
  <si>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</si>
  <si>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</si>
  <si>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</si>
  <si>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</si>
  <si>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</si>
  <si>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</si>
  <si>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</si>
  <si>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</si>
  <si>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</si>
  <si>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</si>
  <si>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</si>
  <si>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</si>
  <si>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</si>
  <si>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</si>
  <si>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</si>
  <si>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</si>
  <si>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</si>
  <si>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</si>
  <si>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</si>
  <si>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</si>
  <si>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</si>
  <si>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</si>
  <si>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</si>
  <si>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</si>
  <si>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</si>
  <si>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</si>
  <si>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</si>
  <si>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</si>
  <si>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</si>
  <si>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</si>
  <si>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</si>
  <si>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</si>
  <si>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</si>
  <si>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</si>
  <si>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</si>
  <si>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</si>
  <si>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</si>
  <si>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</si>
  <si>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</si>
  <si>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</si>
  <si>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</si>
  <si>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</si>
  <si>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</si>
  <si>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</si>
  <si>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</si>
  <si>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</si>
  <si>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</si>
  <si>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</si>
  <si>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</si>
  <si>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</si>
  <si>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</si>
  <si>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</si>
  <si>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</si>
  <si>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</si>
  <si>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</si>
  <si>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</si>
  <si>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</si>
  <si>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</si>
  <si>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</si>
  <si>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</si>
  <si>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</si>
  <si>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</si>
  <si>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</si>
  <si>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</si>
  <si>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</si>
  <si>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</si>
  <si>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</si>
  <si>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</si>
  <si>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</si>
  <si>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</si>
  <si>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</si>
  <si>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</si>
  <si>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</si>
  <si>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</si>
  <si>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</si>
  <si>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</si>
  <si>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</si>
  <si>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</si>
  <si>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</si>
  <si>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</si>
  <si>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</si>
  <si>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</si>
  <si>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</si>
  <si>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</si>
  <si>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</si>
  <si>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</si>
  <si>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</si>
  <si>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</si>
  <si>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</si>
  <si>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</si>
  <si>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</si>
  <si>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</si>
  <si>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</si>
  <si>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</si>
  <si>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</si>
  <si>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</si>
  <si>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</si>
  <si>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</si>
  <si>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</si>
  <si>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</si>
  <si>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</si>
  <si>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</si>
  <si>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</si>
  <si>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</si>
  <si>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</si>
  <si>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</si>
  <si>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</si>
  <si>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</si>
  <si>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</si>
  <si>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</si>
  <si>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</si>
  <si>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</si>
  <si>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</si>
  <si>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</si>
  <si>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</si>
  <si>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</si>
  <si>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</si>
  <si>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</si>
  <si>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</si>
  <si>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</si>
  <si>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</si>
  <si>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</si>
  <si>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</si>
  <si>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</si>
  <si>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</si>
  <si>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</si>
  <si>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</si>
  <si>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</si>
  <si>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</si>
  <si>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</si>
  <si>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</si>
  <si>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</si>
  <si>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</si>
  <si>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</si>
  <si>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</si>
  <si>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</si>
  <si>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</si>
  <si>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</si>
  <si>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</si>
  <si>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</si>
  <si>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</si>
  <si>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</si>
  <si>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</si>
  <si>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</si>
  <si>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</si>
  <si>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</si>
  <si>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</si>
  <si>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</si>
  <si>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</si>
  <si>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</si>
  <si>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</si>
  <si>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</si>
  <si>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</si>
  <si>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</si>
  <si>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</si>
  <si>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</si>
  <si>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</si>
  <si>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</si>
  <si>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</si>
  <si>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</si>
  <si>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</si>
  <si>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</si>
  <si>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</si>
  <si>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</si>
  <si>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</si>
  <si>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</si>
  <si>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</si>
  <si>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</si>
  <si>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</si>
  <si>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</si>
  <si>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</si>
  <si>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</si>
  <si>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</si>
  <si>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</si>
  <si>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</si>
  <si>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</si>
  <si>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</si>
  <si>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</si>
  <si>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</si>
  <si>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</si>
  <si>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</si>
  <si>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</si>
  <si>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</si>
  <si>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</si>
  <si>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</si>
  <si>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</si>
  <si>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</si>
  <si>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</si>
  <si>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</si>
  <si>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</si>
  <si>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</si>
  <si>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</si>
  <si>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</si>
  <si>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</si>
  <si>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</si>
  <si>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</si>
  <si>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</si>
  <si>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</si>
  <si>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</si>
  <si>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</si>
  <si>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</si>
  <si>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</si>
  <si>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</si>
  <si>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</si>
  <si>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</si>
  <si>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</si>
  <si>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</si>
  <si>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</si>
  <si>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</si>
  <si>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</si>
  <si>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</si>
  <si>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</si>
  <si>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</si>
  <si>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</si>
  <si>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</si>
  <si>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</si>
  <si>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</si>
  <si>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</si>
  <si>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</si>
  <si>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</si>
  <si>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</si>
  <si>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</si>
  <si>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</si>
  <si>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</si>
  <si>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</si>
  <si>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</si>
  <si>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</si>
  <si>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</si>
  <si>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</si>
  <si>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</si>
  <si>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</si>
  <si>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</si>
  <si>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</si>
  <si>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</si>
  <si>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</si>
  <si>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</si>
  <si>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</si>
  <si>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</si>
  <si>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</si>
  <si>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</si>
  <si>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</si>
  <si>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</si>
  <si>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</si>
  <si>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</si>
  <si>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</si>
  <si>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</si>
  <si>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</si>
  <si>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</si>
  <si>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</si>
  <si>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</si>
  <si>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</si>
  <si>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</si>
  <si>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</si>
  <si>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</si>
  <si>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</si>
  <si>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</si>
  <si>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</si>
  <si>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</si>
  <si>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</si>
  <si>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</si>
  <si>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</si>
  <si>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</si>
  <si>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</si>
  <si>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</si>
  <si>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</si>
  <si>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</si>
  <si>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</si>
  <si>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</si>
  <si>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</si>
  <si>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</si>
  <si>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</si>
  <si>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</si>
  <si>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</si>
  <si>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</si>
  <si>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</si>
  <si>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</si>
  <si>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</si>
  <si>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</si>
  <si>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</si>
  <si>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</si>
  <si>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</si>
  <si>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</si>
  <si>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</si>
  <si>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</si>
  <si>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</si>
  <si>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</si>
  <si>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</si>
  <si>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</si>
  <si>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</si>
  <si>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</si>
  <si>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</si>
  <si>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</si>
  <si>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</si>
  <si>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</si>
  <si>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</si>
  <si>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</si>
  <si>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</si>
  <si>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</si>
  <si>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</si>
  <si>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</si>
  <si>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</si>
  <si>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</si>
  <si>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</si>
  <si>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</si>
  <si>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</si>
  <si>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</si>
  <si>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</si>
  <si>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</si>
  <si>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</si>
  <si>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</si>
  <si>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</si>
  <si>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</si>
  <si>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</si>
  <si>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</si>
  <si>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</si>
  <si>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</si>
  <si>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</si>
  <si>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</si>
  <si>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</si>
  <si>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</si>
  <si>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</si>
  <si>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</si>
  <si>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</si>
  <si>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</si>
  <si>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</si>
  <si>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</si>
  <si>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</si>
  <si>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</si>
  <si>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</si>
  <si>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</si>
  <si>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</si>
  <si>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</si>
  <si>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</si>
  <si>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</si>
  <si>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</si>
  <si>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</si>
  <si>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</si>
  <si>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</si>
  <si>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</si>
  <si>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</si>
  <si>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</si>
  <si>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</si>
  <si>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</si>
  <si>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</si>
  <si>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</si>
  <si>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</si>
  <si>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</si>
  <si>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</si>
  <si>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</si>
  <si>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</si>
  <si>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</si>
  <si>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</si>
  <si>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</si>
  <si>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</si>
  <si>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</si>
  <si>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</si>
  <si>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</si>
  <si>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</si>
  <si>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</si>
  <si>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</si>
  <si>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</si>
  <si>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</si>
  <si>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</si>
  <si>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</si>
  <si>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</si>
  <si>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</si>
  <si>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</si>
  <si>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</si>
  <si>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</si>
  <si>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</si>
  <si>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</si>
  <si>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</si>
  <si>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</si>
  <si>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</si>
  <si>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</si>
  <si>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</si>
  <si>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</si>
  <si>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</si>
  <si>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</si>
  <si>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</si>
  <si>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</si>
  <si>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</si>
  <si>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</si>
  <si>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</si>
  <si>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</si>
  <si>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</si>
  <si>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</si>
  <si>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</si>
  <si>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</si>
  <si>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</si>
  <si>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</si>
  <si>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</si>
  <si>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</si>
  <si>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</si>
  <si>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</si>
  <si>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</si>
  <si>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</si>
  <si>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</si>
  <si>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</si>
  <si>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</si>
  <si>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</si>
  <si>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</si>
  <si>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</si>
  <si>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</si>
  <si>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</si>
  <si>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</si>
  <si>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</si>
  <si>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</si>
  <si>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</si>
  <si>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</si>
  <si>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</si>
  <si>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</si>
  <si>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</si>
  <si>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</si>
  <si>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</si>
  <si>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</si>
  <si>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</si>
  <si>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</si>
  <si>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</si>
  <si>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</si>
  <si>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</si>
  <si>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</si>
  <si>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</si>
  <si>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</si>
  <si>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</si>
  <si>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</si>
  <si>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</si>
  <si>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</si>
  <si>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</si>
  <si>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</si>
  <si>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</si>
  <si>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</si>
  <si>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</si>
  <si>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</si>
  <si>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</si>
  <si>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</si>
  <si>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</si>
  <si>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</si>
  <si>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</si>
  <si>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</si>
  <si>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</si>
  <si>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</si>
  <si>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</si>
  <si>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</si>
  <si>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</si>
  <si>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</si>
  <si>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</si>
  <si>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</si>
  <si>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</si>
  <si>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</si>
  <si>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</si>
  <si>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</si>
  <si>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</si>
  <si>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</si>
  <si>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</si>
  <si>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</si>
  <si>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</si>
  <si>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</si>
  <si>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</si>
  <si>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</si>
  <si>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</si>
  <si>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</si>
  <si>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</si>
  <si>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</si>
  <si>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</si>
  <si>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</si>
  <si>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</si>
  <si>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</si>
  <si>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</si>
  <si>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</si>
  <si>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</si>
  <si>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</si>
  <si>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</si>
  <si>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</si>
  <si>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</si>
  <si>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</si>
  <si>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</si>
  <si>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</si>
  <si>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</si>
  <si>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</si>
  <si>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</si>
  <si>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</si>
  <si>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</si>
  <si>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</si>
  <si>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</si>
  <si>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</si>
  <si>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</si>
  <si>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</si>
  <si>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</si>
  <si>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</si>
  <si>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</si>
  <si>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</si>
  <si>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</si>
  <si>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</si>
  <si>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</si>
  <si>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</si>
  <si>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</si>
  <si>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</si>
  <si>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</si>
  <si>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</si>
  <si>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</si>
  <si>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</si>
  <si>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</si>
  <si>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</si>
  <si>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</si>
  <si>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</si>
  <si>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</si>
  <si>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</si>
  <si>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</si>
  <si>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</si>
  <si>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</si>
  <si>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</si>
  <si>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</si>
  <si>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</si>
  <si>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</si>
  <si>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</si>
  <si>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</si>
  <si>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</si>
  <si>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</si>
  <si>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</si>
  <si>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</si>
  <si>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</si>
  <si>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</si>
  <si>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</si>
  <si>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</si>
  <si>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</si>
  <si>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</si>
  <si>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</si>
  <si>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</si>
  <si>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</si>
  <si>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</si>
  <si>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</si>
  <si>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</si>
  <si>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</si>
  <si>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</si>
  <si>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</si>
  <si>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</si>
  <si>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</si>
  <si>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</si>
  <si>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</si>
  <si>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</si>
  <si>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</si>
  <si>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</si>
  <si>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</si>
  <si>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</si>
  <si>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</si>
  <si>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</si>
  <si>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</si>
  <si>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</si>
  <si>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</si>
  <si>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</si>
  <si>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</si>
  <si>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</si>
  <si>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</si>
  <si>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</si>
  <si>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</si>
  <si>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</si>
  <si>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</si>
  <si>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</si>
  <si>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</si>
  <si>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</si>
  <si>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</si>
  <si>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</si>
  <si>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</si>
  <si>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</si>
  <si>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</si>
  <si>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</si>
  <si>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</si>
  <si>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</si>
  <si>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</si>
  <si>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</si>
  <si>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</si>
  <si>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</si>
  <si>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</si>
  <si>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</si>
  <si>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</si>
  <si>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</si>
  <si>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</si>
  <si>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</si>
  <si>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</si>
  <si>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</si>
  <si>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</si>
  <si>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</si>
  <si>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</si>
  <si>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</si>
  <si>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</si>
  <si>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</si>
  <si>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</si>
  <si>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</si>
  <si>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</si>
  <si>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</si>
  <si>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</si>
  <si>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</si>
  <si>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</si>
  <si>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</si>
  <si>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</si>
  <si>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</si>
  <si>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</si>
  <si>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</si>
  <si>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</si>
  <si>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</si>
  <si>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</si>
  <si>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</si>
  <si>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</si>
  <si>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</si>
  <si>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</si>
  <si>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</si>
  <si>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</si>
  <si>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</si>
  <si>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</si>
  <si>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</si>
  <si>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</si>
  <si>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</si>
  <si>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</si>
  <si>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</si>
  <si>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</si>
  <si>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</si>
  <si>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</si>
  <si>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</si>
  <si>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</si>
  <si>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</si>
  <si>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</si>
  <si>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</si>
  <si>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</si>
  <si>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</si>
  <si>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</si>
  <si>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</si>
  <si>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</si>
  <si>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</si>
  <si>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</si>
  <si>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</si>
  <si>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</si>
  <si>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</si>
  <si>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</si>
  <si>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</si>
  <si>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</si>
  <si>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</si>
  <si>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</si>
  <si>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</si>
  <si>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</si>
  <si>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</si>
  <si>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</si>
  <si>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</si>
  <si>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</si>
  <si>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</si>
  <si>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</si>
  <si>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</si>
  <si>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</si>
  <si>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</si>
  <si>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</si>
  <si>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</si>
  <si>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</si>
  <si>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</si>
  <si>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</si>
  <si>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</si>
  <si>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</si>
  <si>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</si>
  <si>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</si>
  <si>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</si>
  <si>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</si>
  <si>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</si>
  <si>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</si>
  <si>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</si>
  <si>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</si>
  <si>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</si>
  <si>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</si>
  <si>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</si>
  <si>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</si>
  <si>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</si>
  <si>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</si>
  <si>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</si>
  <si>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</si>
  <si>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</si>
  <si>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</si>
  <si>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</si>
  <si>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</si>
  <si>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</si>
  <si>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</si>
  <si>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</si>
  <si>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</si>
  <si>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</si>
  <si>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</si>
  <si>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</si>
  <si>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</si>
  <si>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</si>
  <si>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</si>
  <si>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</si>
  <si>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</si>
  <si>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</si>
  <si>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</si>
  <si>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</si>
  <si>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</si>
  <si>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</si>
  <si>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</si>
  <si>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</si>
  <si>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</si>
  <si>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</si>
  <si>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</si>
  <si>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</si>
  <si>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</si>
  <si>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</si>
  <si>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</si>
  <si>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</si>
  <si>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</si>
  <si>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</si>
  <si>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</si>
  <si>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</si>
  <si>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</si>
  <si>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</si>
  <si>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</si>
  <si>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</si>
  <si>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</si>
  <si>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</si>
  <si>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</si>
  <si>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</si>
  <si>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</si>
  <si>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</si>
  <si>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</si>
  <si>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</si>
  <si>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</si>
  <si>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</si>
  <si>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</si>
  <si>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</si>
  <si>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</si>
  <si>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</si>
  <si>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</si>
  <si>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</si>
  <si>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</si>
  <si>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</si>
  <si>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</si>
  <si>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</si>
  <si>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</si>
  <si>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</si>
  <si>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</si>
  <si>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</si>
  <si>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</si>
  <si>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</si>
  <si>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</si>
  <si>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</si>
  <si>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</si>
  <si>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</si>
  <si>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</si>
  <si>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</si>
  <si>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</si>
  <si>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</si>
  <si>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</si>
  <si>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</si>
  <si>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</si>
  <si>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</si>
  <si>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</si>
  <si>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</si>
  <si>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</si>
  <si>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</si>
  <si>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</si>
  <si>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</si>
  <si>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</si>
  <si>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</si>
  <si>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</si>
  <si>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</si>
  <si>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</si>
  <si>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</si>
  <si>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</si>
  <si>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</si>
  <si>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</si>
  <si>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</si>
  <si>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</si>
  <si>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</si>
  <si>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</si>
  <si>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</si>
  <si>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</si>
  <si>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</si>
  <si>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</si>
  <si>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</si>
  <si>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</si>
  <si>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</si>
  <si>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</si>
  <si>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</si>
  <si>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</si>
  <si>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</si>
  <si>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</si>
  <si>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</si>
  <si>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</si>
  <si>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</si>
  <si>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</si>
  <si>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</si>
  <si>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</si>
  <si>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</si>
  <si>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</si>
  <si>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</si>
  <si>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</si>
  <si>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</si>
  <si>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</si>
  <si>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</si>
  <si>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</si>
  <si>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</si>
  <si>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</si>
  <si>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</si>
  <si>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</si>
  <si>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</si>
  <si>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</si>
  <si>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</si>
  <si>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</si>
  <si>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</si>
  <si>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</si>
  <si>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</si>
  <si>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</si>
  <si>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</si>
  <si>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</si>
  <si>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</si>
  <si>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</si>
  <si>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</si>
  <si>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</si>
  <si>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</si>
  <si>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</si>
  <si>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</si>
  <si>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</si>
  <si>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</si>
  <si>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</si>
  <si>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</si>
  <si>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</si>
  <si>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</si>
  <si>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</si>
  <si>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</si>
  <si>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</si>
  <si>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</si>
  <si>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</si>
  <si>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</si>
  <si>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</si>
  <si>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</si>
  <si>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</si>
  <si>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</si>
  <si>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</si>
  <si>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</si>
  <si>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</si>
  <si>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</si>
  <si>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</si>
  <si>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</si>
  <si>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</si>
  <si>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</si>
  <si>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</si>
  <si>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</si>
  <si>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</si>
  <si>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</si>
  <si>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</si>
  <si>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</si>
  <si>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</si>
  <si>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</si>
  <si>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</si>
  <si>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</si>
  <si>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</si>
  <si>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</si>
  <si>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</si>
  <si>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</si>
  <si>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</si>
  <si>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</si>
  <si>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</si>
  <si>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</si>
  <si>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</si>
  <si>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</si>
  <si>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</si>
  <si>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</si>
  <si>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</si>
  <si>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</si>
  <si>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</si>
  <si>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</si>
  <si>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</si>
  <si>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</si>
  <si>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</si>
  <si>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</si>
  <si>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</si>
  <si>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</si>
  <si>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</si>
  <si>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</si>
  <si>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</si>
  <si>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</si>
  <si>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</si>
  <si>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</si>
  <si>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</si>
  <si>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</si>
  <si>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</si>
  <si>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</si>
  <si>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</si>
  <si>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</si>
  <si>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</si>
  <si>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</si>
  <si>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</si>
  <si>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</si>
  <si>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</si>
  <si>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</si>
  <si>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</si>
  <si>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</si>
  <si>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</si>
  <si>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</si>
  <si>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</si>
  <si>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</si>
  <si>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</si>
  <si>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</si>
  <si>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</si>
  <si>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</si>
  <si>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</si>
  <si>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</si>
  <si>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</si>
  <si>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</si>
  <si>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</si>
  <si>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</si>
  <si>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</si>
  <si>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</si>
  <si>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</si>
  <si>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</si>
  <si>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</si>
  <si>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</si>
  <si>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</si>
  <si>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</si>
  <si>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</si>
  <si>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</si>
  <si>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</si>
  <si>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</si>
  <si>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</si>
  <si>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</si>
  <si>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</si>
  <si>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</si>
  <si>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</si>
  <si>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</si>
  <si>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</si>
  <si>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</si>
  <si>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</si>
  <si>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</si>
  <si>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</si>
  <si>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</si>
  <si>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</si>
  <si>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</si>
  <si>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</si>
  <si>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</si>
  <si>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</si>
  <si>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</si>
  <si>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</si>
  <si>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</si>
  <si>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</si>
  <si>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</si>
  <si>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</si>
  <si>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</si>
  <si>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</si>
  <si>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</si>
  <si>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</si>
  <si>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</si>
  <si>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</si>
  <si>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</si>
  <si>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</si>
  <si>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</si>
  <si>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</si>
  <si>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</si>
  <si>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</si>
  <si>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</si>
  <si>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</si>
  <si>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</si>
  <si>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</si>
  <si>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</si>
  <si>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</si>
  <si>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</si>
  <si>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</si>
  <si>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</si>
  <si>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</si>
  <si>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</si>
  <si>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</si>
  <si>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</si>
  <si>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</si>
  <si>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</si>
  <si>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</si>
  <si>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</si>
  <si>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</si>
  <si>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</si>
  <si>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</si>
  <si>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</si>
  <si>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</si>
  <si>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</si>
  <si>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</si>
  <si>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</si>
  <si>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</si>
  <si>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</si>
  <si>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</si>
  <si>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</si>
  <si>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</si>
  <si>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</si>
  <si>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</si>
  <si>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</si>
  <si>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</si>
  <si>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</si>
  <si>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</si>
  <si>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</si>
  <si>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</si>
  <si>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</si>
  <si>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</si>
  <si>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</si>
  <si>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</si>
  <si>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</si>
  <si>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</si>
  <si>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</si>
  <si>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</si>
  <si>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</si>
  <si>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</si>
  <si>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</si>
  <si>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</si>
  <si>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</si>
  <si>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</si>
  <si>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</si>
  <si>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</si>
  <si>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</si>
  <si>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</si>
  <si>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</si>
  <si>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</si>
  <si>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</si>
  <si>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</si>
  <si>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</si>
  <si>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</si>
  <si>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</si>
  <si>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</si>
  <si>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</si>
  <si>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</si>
  <si>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</si>
  <si>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</si>
  <si>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</si>
  <si>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</si>
  <si>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</si>
  <si>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</si>
  <si>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</si>
  <si>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</si>
  <si>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</si>
  <si>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</si>
  <si>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</si>
  <si>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</si>
  <si>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</si>
  <si>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</si>
  <si>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</si>
  <si>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</si>
  <si>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</si>
  <si>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</si>
  <si>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</si>
  <si>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</si>
  <si>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</si>
  <si>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</si>
  <si>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</si>
  <si>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</si>
  <si>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</si>
  <si>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</si>
  <si>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</si>
  <si>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</si>
  <si>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</si>
  <si>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</si>
  <si>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</si>
  <si>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</si>
  <si>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</si>
  <si>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</si>
  <si>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</si>
  <si>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</si>
  <si>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</si>
  <si>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</si>
  <si>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</si>
  <si>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</si>
  <si>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</si>
  <si>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</si>
  <si>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</si>
  <si>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</si>
  <si>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</si>
  <si>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</si>
  <si>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</si>
  <si>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</si>
  <si>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</si>
  <si>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</si>
  <si>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</si>
  <si>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</si>
  <si>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</si>
  <si>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</si>
  <si>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</si>
  <si>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</si>
  <si>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</si>
  <si>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</si>
  <si>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</si>
  <si>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</si>
  <si>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</si>
  <si>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</si>
  <si>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</si>
  <si>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</si>
  <si>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</si>
  <si>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</si>
  <si>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</si>
  <si>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</si>
  <si>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</si>
  <si>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</si>
  <si>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</si>
  <si>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</si>
  <si>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</si>
  <si>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</si>
  <si>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</si>
  <si>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</si>
  <si>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</si>
  <si>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</si>
  <si>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</si>
  <si>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</si>
  <si>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</si>
  <si>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</si>
  <si>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</si>
  <si>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</si>
  <si>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</si>
  <si>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</si>
  <si>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</si>
  <si>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</si>
  <si>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</si>
  <si>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</si>
  <si>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</si>
  <si>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</si>
  <si>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</si>
  <si>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</si>
  <si>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</si>
  <si>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</si>
  <si>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</si>
  <si>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</si>
  <si>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</si>
  <si>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</si>
  <si>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</si>
  <si>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</si>
  <si>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</si>
  <si>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</si>
  <si>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</si>
  <si>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</si>
  <si>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</si>
  <si>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</si>
  <si>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</si>
  <si>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</si>
  <si>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</si>
  <si>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</si>
  <si>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</si>
  <si>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</si>
  <si>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</si>
  <si>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</si>
  <si>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</si>
  <si>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</si>
  <si>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</si>
  <si>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</si>
  <si>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</si>
  <si>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</si>
  <si>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</si>
  <si>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</si>
  <si>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</si>
  <si>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</si>
  <si>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</si>
  <si>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</si>
  <si>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</si>
  <si>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</si>
  <si>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</si>
  <si>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</si>
  <si>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</si>
  <si>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</si>
  <si>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</si>
  <si>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</si>
  <si>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</si>
  <si>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</si>
  <si>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</si>
  <si>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</si>
  <si>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</si>
  <si>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</si>
  <si>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</si>
  <si>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</si>
  <si>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</si>
  <si>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</si>
  <si>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</si>
  <si>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</si>
  <si>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</si>
  <si>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</si>
  <si>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</si>
  <si>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</si>
  <si>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</si>
  <si>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</si>
  <si>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</si>
  <si>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</si>
  <si>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</si>
  <si>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</si>
  <si>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</si>
  <si>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</si>
  <si>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</si>
  <si>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</si>
  <si>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</si>
  <si>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</si>
  <si>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</si>
  <si>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</si>
  <si>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</si>
  <si>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</si>
  <si>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</si>
  <si>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</si>
  <si>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</si>
  <si>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</si>
  <si>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</si>
  <si>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</si>
  <si>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</si>
  <si>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</si>
  <si>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</si>
  <si>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</si>
  <si>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</si>
  <si>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</si>
  <si>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</si>
  <si>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</si>
  <si>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</si>
  <si>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</si>
  <si>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</si>
  <si>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</si>
  <si>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</si>
  <si>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</si>
  <si>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</si>
  <si>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</si>
  <si>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</si>
  <si>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</si>
  <si>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</si>
  <si>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</si>
  <si>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</si>
  <si>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</si>
  <si>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</si>
  <si>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</si>
  <si>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</si>
  <si>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</si>
  <si>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</si>
  <si>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</si>
  <si>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</si>
  <si>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</si>
  <si>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</si>
  <si>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</si>
  <si>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</si>
  <si>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</si>
  <si>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</si>
  <si>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</si>
  <si>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</si>
  <si>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</si>
  <si>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</si>
  <si>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</si>
  <si>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</si>
  <si>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</si>
  <si>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</si>
  <si>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</si>
  <si>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</si>
  <si>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</si>
  <si>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</si>
  <si>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</si>
  <si>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</si>
  <si>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</si>
  <si>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</si>
  <si>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</si>
  <si>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</si>
  <si>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</si>
  <si>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</si>
  <si>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</si>
  <si>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</si>
  <si>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</si>
  <si>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</si>
  <si>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</si>
  <si>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</si>
  <si>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</si>
  <si>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</si>
  <si>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</si>
  <si>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</si>
  <si>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</si>
  <si>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</si>
  <si>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</si>
  <si>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</si>
  <si>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</si>
  <si>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</si>
  <si>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</si>
  <si>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</si>
  <si>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</si>
  <si>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</si>
  <si>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</si>
  <si>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</si>
  <si>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</si>
  <si>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</si>
  <si>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</si>
  <si>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</si>
  <si>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</si>
  <si>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</si>
  <si>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</si>
  <si>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</si>
  <si>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</si>
  <si>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</si>
  <si>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</si>
  <si>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</si>
  <si>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</si>
  <si>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</si>
  <si>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</si>
  <si>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</si>
  <si>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</si>
  <si>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</si>
  <si>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</si>
  <si>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</si>
  <si>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</si>
  <si>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</si>
  <si>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</si>
  <si>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</si>
  <si>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</si>
  <si>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</si>
  <si>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</si>
  <si>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</si>
  <si>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</si>
  <si>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</si>
  <si>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</si>
  <si>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</si>
  <si>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</si>
  <si>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</si>
  <si>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</si>
  <si>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</si>
  <si>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</si>
  <si>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</si>
  <si>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</si>
  <si>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</si>
  <si>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</si>
  <si>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</si>
  <si>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</si>
  <si>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</si>
  <si>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</si>
  <si>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</si>
  <si>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</si>
  <si>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</si>
  <si>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</si>
  <si>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</si>
  <si>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</si>
  <si>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</si>
  <si>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</si>
  <si>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</si>
  <si>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</si>
  <si>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</si>
  <si>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</si>
  <si>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</si>
  <si>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</si>
  <si>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</si>
  <si>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</si>
  <si>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</si>
  <si>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</si>
  <si>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</si>
  <si>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</si>
  <si>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</si>
  <si>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</si>
  <si>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</si>
  <si>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</si>
  <si>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</si>
  <si>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</si>
  <si>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</si>
  <si>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</si>
  <si>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</si>
  <si>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</si>
  <si>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</si>
  <si>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</si>
  <si>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</si>
  <si>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</si>
  <si>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</si>
  <si>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</si>
  <si>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</si>
  <si>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</si>
  <si>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</si>
  <si>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</si>
  <si>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</si>
  <si>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</si>
  <si>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</si>
  <si>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</si>
  <si>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</si>
  <si>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</si>
  <si>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</si>
  <si>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</si>
  <si>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</si>
  <si>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</si>
  <si>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</si>
  <si>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</si>
  <si>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</si>
  <si>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</si>
  <si>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</si>
  <si>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</si>
  <si>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</si>
  <si>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</si>
  <si>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</si>
  <si>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</si>
  <si>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</si>
  <si>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</si>
  <si>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</si>
  <si>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</si>
  <si>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</si>
  <si>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</si>
  <si>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</si>
  <si>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</si>
  <si>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</si>
  <si>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</si>
  <si>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</si>
  <si>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</si>
  <si>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</si>
  <si>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</si>
  <si>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</si>
  <si>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</si>
  <si>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</si>
  <si>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</si>
  <si>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</si>
  <si>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</si>
  <si>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</si>
  <si>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</si>
  <si>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</si>
  <si>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</si>
  <si>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</si>
  <si>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</si>
  <si>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</si>
  <si>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</si>
  <si>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</si>
  <si>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</si>
  <si>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</si>
  <si>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</si>
  <si>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</si>
  <si>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</si>
  <si>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</si>
  <si>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</si>
  <si>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</si>
  <si>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</si>
  <si>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</si>
  <si>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</si>
  <si>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</si>
  <si>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</si>
  <si>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</si>
  <si>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</si>
  <si>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</si>
  <si>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</si>
  <si>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</si>
  <si>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</si>
  <si>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</si>
  <si>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</si>
  <si>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</si>
  <si>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</si>
  <si>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</si>
  <si>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</si>
  <si>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</si>
  <si>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</si>
  <si>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</si>
  <si>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</si>
  <si>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</si>
  <si>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</si>
  <si>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</si>
  <si>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</si>
  <si>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</si>
  <si>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</si>
  <si>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</si>
  <si>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</si>
  <si>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</si>
  <si>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</si>
  <si>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</si>
  <si>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</si>
  <si>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</si>
  <si>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</si>
  <si>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</si>
  <si>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</si>
  <si>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</si>
  <si>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</si>
  <si>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</si>
  <si>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</si>
  <si>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</si>
  <si>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</si>
  <si>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</si>
  <si>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</si>
  <si>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</si>
  <si>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</si>
  <si>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</si>
  <si>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</si>
  <si>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</si>
  <si>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</si>
  <si>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</si>
  <si>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</si>
  <si>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</si>
  <si>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</si>
  <si>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</si>
  <si>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</si>
  <si>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</si>
  <si>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</si>
  <si>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</si>
  <si>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</si>
  <si>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</si>
  <si>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</si>
  <si>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</si>
  <si>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</si>
  <si>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</si>
  <si>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</si>
  <si>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</si>
  <si>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</si>
  <si>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</si>
  <si>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</si>
  <si>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</si>
  <si>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</si>
  <si>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</si>
  <si>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</si>
  <si>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</si>
  <si>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</si>
  <si>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</si>
  <si>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</si>
  <si>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</si>
  <si>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</si>
  <si>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</si>
  <si>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</si>
  <si>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</si>
  <si>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</si>
  <si>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</si>
  <si>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</si>
  <si>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</si>
  <si>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</si>
  <si>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</si>
  <si>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</si>
  <si>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</si>
  <si>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</si>
  <si>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</si>
  <si>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</si>
  <si>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</si>
  <si>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</si>
  <si>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</si>
  <si>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</si>
  <si>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</si>
  <si>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</si>
  <si>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</si>
  <si>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</si>
  <si>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</si>
  <si>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</si>
  <si>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</si>
  <si>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</si>
  <si>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</si>
  <si>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</si>
  <si>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</si>
  <si>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</si>
  <si>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</si>
  <si>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</si>
  <si>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</si>
  <si>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</si>
  <si>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</si>
  <si>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</si>
  <si>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</si>
  <si>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</si>
  <si>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</si>
  <si>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</si>
  <si>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</si>
  <si>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</si>
  <si>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</si>
  <si>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</si>
  <si>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</si>
  <si>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</si>
  <si>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</si>
  <si>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</si>
  <si>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</si>
  <si>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</si>
  <si>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</si>
  <si>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</si>
  <si>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</si>
  <si>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</si>
  <si>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</si>
  <si>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</si>
  <si>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</si>
  <si>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</si>
  <si>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</si>
  <si>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</si>
  <si>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</si>
  <si>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</si>
  <si>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</si>
  <si>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</si>
  <si>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</si>
  <si>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</si>
  <si>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</si>
  <si>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</si>
  <si>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</si>
  <si>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</si>
  <si>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</si>
  <si>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</si>
  <si>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</si>
  <si>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</si>
  <si>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</si>
  <si>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</si>
  <si>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</si>
  <si>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</si>
  <si>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</si>
  <si>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</si>
  <si>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</si>
  <si>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</si>
  <si>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</si>
  <si>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</si>
  <si>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</si>
  <si>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</si>
  <si>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</si>
  <si>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</si>
  <si>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</si>
  <si>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</si>
  <si>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</si>
  <si>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</si>
  <si>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</si>
  <si>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</si>
  <si>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</si>
  <si>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</si>
  <si>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</si>
  <si>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</si>
  <si>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</si>
  <si>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</si>
  <si>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</si>
  <si>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</si>
  <si>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</si>
  <si>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</si>
  <si>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</si>
  <si>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</si>
  <si>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</si>
  <si>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</si>
  <si>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</si>
  <si>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</si>
  <si>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</si>
  <si>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</si>
  <si>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</si>
  <si>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</si>
  <si>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</si>
  <si>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</si>
  <si>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</si>
  <si>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</si>
  <si>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</si>
  <si>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</si>
  <si>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</si>
  <si>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</si>
  <si>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</si>
  <si>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</si>
  <si>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</si>
  <si>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</si>
  <si>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</si>
  <si>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</si>
  <si>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</si>
  <si>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</si>
  <si>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</si>
  <si>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</si>
  <si>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</si>
  <si>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</si>
  <si>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</si>
  <si>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</si>
  <si>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</si>
  <si>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</si>
  <si>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</si>
  <si>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</si>
  <si>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</si>
  <si>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</si>
  <si>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</si>
  <si>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</si>
  <si>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</si>
  <si>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</si>
  <si>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</si>
  <si>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</si>
  <si>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</si>
  <si>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</si>
  <si>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</si>
  <si>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</si>
  <si>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</si>
  <si>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</si>
  <si>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</si>
  <si>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</si>
  <si>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</si>
  <si>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</si>
  <si>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</si>
  <si>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</si>
  <si>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</si>
  <si>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</si>
  <si>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</si>
  <si>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</si>
  <si>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</si>
  <si>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</si>
  <si>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</si>
  <si>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</si>
  <si>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</si>
  <si>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</si>
  <si>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</si>
  <si>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</si>
  <si>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</si>
  <si>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</si>
  <si>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</si>
  <si>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</si>
  <si>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</si>
  <si>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</si>
  <si>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</si>
  <si>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</si>
  <si>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</si>
  <si>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</si>
  <si>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</si>
  <si>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</si>
  <si>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</si>
  <si>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</si>
  <si>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</si>
  <si>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</si>
  <si>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</si>
  <si>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</si>
  <si>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</si>
  <si>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</si>
  <si>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</si>
  <si>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</si>
  <si>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</si>
  <si>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</si>
  <si>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</si>
  <si>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</si>
  <si>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</si>
  <si>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</si>
  <si>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</si>
  <si>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</si>
  <si>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</si>
  <si>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</si>
  <si>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</si>
  <si>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</si>
  <si>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</si>
  <si>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</si>
  <si>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</si>
  <si>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</si>
  <si>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</si>
  <si>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</si>
  <si>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</si>
  <si>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</si>
  <si>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</si>
  <si>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</si>
  <si>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</si>
  <si>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</si>
  <si>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</si>
  <si>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</si>
  <si>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</si>
  <si>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</si>
  <si>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</si>
  <si>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</si>
  <si>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</si>
  <si>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</si>
  <si>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</si>
  <si>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</si>
  <si>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</si>
  <si>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</si>
  <si>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</si>
  <si>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</si>
  <si>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</si>
  <si>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</si>
  <si>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</si>
  <si>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</si>
  <si>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</si>
  <si>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</si>
  <si>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</si>
  <si>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</si>
  <si>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</si>
  <si>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</si>
  <si>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</si>
  <si>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</si>
  <si>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</si>
  <si>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</si>
  <si>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</si>
  <si>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</si>
  <si>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</si>
  <si>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</si>
  <si>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</si>
  <si>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</si>
  <si>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</si>
  <si>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</si>
  <si>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</si>
  <si>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</si>
  <si>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</si>
  <si>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</si>
  <si>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</si>
  <si>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</si>
  <si>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</si>
  <si>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</si>
  <si>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</si>
  <si>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</si>
  <si>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</si>
  <si>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</si>
  <si>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</si>
  <si>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</si>
  <si>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</si>
  <si>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</si>
  <si>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</si>
  <si>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</si>
  <si>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</si>
  <si>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</si>
  <si>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</si>
  <si>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</si>
  <si>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</si>
  <si>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</si>
  <si>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</si>
  <si>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</si>
  <si>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</si>
  <si>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</si>
  <si>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</si>
  <si>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</si>
  <si>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</si>
  <si>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</si>
  <si>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</si>
  <si>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</si>
  <si>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</si>
  <si>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</si>
  <si>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</si>
  <si>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</si>
  <si>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</si>
  <si>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</si>
  <si>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</si>
  <si>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</si>
  <si>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</si>
  <si>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</si>
  <si>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</si>
  <si>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</si>
  <si>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</si>
  <si>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</si>
  <si>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</si>
  <si>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</si>
  <si>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</si>
  <si>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</si>
  <si>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</si>
  <si>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</si>
  <si>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</si>
  <si>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</si>
  <si>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</si>
  <si>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</si>
  <si>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</si>
  <si>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</si>
  <si>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</si>
  <si>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</si>
  <si>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</si>
  <si>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</si>
  <si>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</si>
  <si>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</si>
  <si>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</si>
  <si>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</si>
  <si>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</si>
  <si>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</si>
  <si>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</si>
  <si>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</si>
  <si>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</si>
  <si>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</si>
  <si>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</si>
  <si>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</si>
  <si>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</si>
  <si>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</si>
  <si>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</si>
  <si>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</si>
  <si>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</si>
  <si>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</si>
  <si>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</si>
  <si>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</si>
  <si>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</si>
  <si>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</si>
  <si>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</si>
  <si>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</si>
  <si>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</si>
  <si>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</si>
  <si>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</si>
  <si>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</si>
  <si>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</si>
  <si>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</si>
  <si>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</si>
  <si>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</si>
  <si>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</si>
  <si>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</si>
  <si>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</si>
  <si>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</si>
  <si>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</si>
  <si>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</si>
  <si>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</si>
  <si>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</si>
  <si>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</si>
  <si>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</si>
  <si>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</si>
  <si>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</si>
  <si>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</si>
  <si>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</si>
  <si>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</si>
  <si>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</si>
  <si>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</si>
  <si>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</si>
  <si>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</si>
  <si>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</si>
  <si>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</si>
  <si>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</si>
  <si>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</si>
  <si>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</si>
  <si>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</si>
  <si>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</si>
  <si>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</si>
  <si>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</si>
  <si>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</si>
  <si>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</si>
  <si>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</si>
  <si>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</si>
  <si>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</si>
  <si>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</si>
  <si>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</si>
  <si>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</si>
  <si>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</si>
  <si>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</si>
  <si>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</si>
  <si>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</si>
  <si>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</si>
  <si>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</si>
  <si>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</si>
  <si>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</si>
  <si>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</si>
  <si>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</si>
  <si>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</si>
  <si>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</si>
  <si>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</si>
  <si>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</si>
  <si>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</si>
  <si>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</si>
  <si>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</si>
  <si>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</si>
  <si>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</si>
  <si>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</si>
  <si>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</si>
  <si>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</si>
  <si>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</si>
  <si>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</si>
  <si>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</si>
  <si>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</si>
  <si>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</si>
  <si>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</si>
  <si>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</si>
  <si>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</si>
  <si>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</si>
  <si>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</si>
  <si>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</si>
  <si>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</si>
  <si>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</si>
  <si>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</si>
  <si>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</si>
  <si>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</si>
  <si>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</si>
  <si>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</si>
  <si>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</si>
  <si>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</si>
  <si>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</si>
  <si>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</si>
  <si>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</si>
  <si>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</si>
  <si>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</si>
  <si>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</si>
  <si>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</si>
  <si>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</si>
  <si>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</si>
  <si>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</si>
  <si>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</si>
  <si>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</si>
  <si>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</si>
  <si>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</si>
  <si>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</si>
  <si>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</si>
  <si>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</si>
  <si>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</si>
  <si>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</si>
  <si>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</si>
  <si>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</si>
  <si>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</si>
  <si>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</si>
  <si>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</si>
  <si>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</si>
  <si>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</si>
  <si>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</si>
  <si>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</si>
  <si>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</si>
  <si>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</si>
  <si>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</si>
  <si>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</si>
  <si>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</si>
  <si>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</si>
  <si>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</si>
  <si>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</si>
  <si>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</si>
  <si>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</si>
  <si>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</si>
  <si>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</si>
  <si>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</si>
  <si>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</si>
  <si>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</si>
  <si>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</si>
  <si>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</si>
  <si>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</si>
  <si>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</si>
  <si>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</si>
  <si>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</si>
  <si>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</si>
  <si>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</si>
  <si>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</si>
  <si>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</si>
  <si>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</si>
  <si>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</si>
  <si>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</si>
  <si>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</si>
  <si>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</si>
  <si>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</si>
  <si>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</si>
  <si>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</si>
  <si>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</si>
  <si>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</si>
  <si>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</si>
  <si>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</si>
  <si>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</si>
  <si>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</si>
  <si>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</si>
  <si>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</si>
  <si>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</si>
  <si>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</si>
  <si>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</si>
  <si>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</si>
  <si>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</si>
  <si>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</si>
  <si>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</si>
  <si>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</si>
  <si>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</si>
  <si>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</si>
  <si>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</si>
  <si>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</si>
  <si>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</si>
  <si>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</si>
  <si>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</si>
  <si>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</si>
  <si>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</si>
  <si>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</si>
  <si>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</si>
  <si>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</si>
  <si>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</si>
  <si>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</si>
  <si>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</si>
  <si>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</si>
  <si>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</si>
  <si>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</si>
  <si>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</si>
  <si>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</si>
  <si>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</si>
  <si>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</si>
  <si>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</si>
  <si>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</si>
  <si>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</si>
  <si>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</si>
  <si>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</si>
  <si>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</si>
  <si>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</si>
  <si>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</si>
  <si>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</si>
  <si>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</si>
  <si>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</si>
  <si>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</si>
  <si>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</si>
  <si>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</si>
  <si>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</si>
  <si>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</si>
  <si>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</si>
  <si>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</si>
  <si>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</si>
  <si>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</si>
  <si>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</si>
  <si>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</si>
  <si>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</si>
  <si>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</si>
  <si>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</si>
  <si>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</si>
  <si>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</si>
  <si>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</si>
  <si>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</si>
  <si>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</si>
  <si>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</si>
  <si>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</si>
  <si>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</si>
  <si>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</si>
  <si>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</si>
  <si>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</si>
  <si>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</si>
  <si>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</si>
  <si>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</si>
  <si>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</si>
  <si>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</si>
  <si>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</si>
  <si>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</si>
  <si>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</si>
  <si>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</si>
  <si>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</si>
  <si>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</si>
  <si>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</si>
  <si>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</si>
  <si>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</si>
  <si>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</si>
  <si>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</si>
  <si>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</si>
  <si>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</si>
  <si>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</si>
  <si>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</si>
  <si>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</si>
  <si>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</si>
  <si>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</si>
  <si>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</si>
  <si>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</si>
  <si>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</si>
  <si>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</si>
  <si>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</si>
  <si>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</si>
  <si>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</si>
  <si>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</si>
  <si>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</si>
  <si>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</si>
  <si>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</si>
  <si>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</si>
  <si>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</si>
  <si>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</si>
  <si>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</si>
  <si>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</si>
  <si>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</si>
  <si>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</si>
  <si>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</si>
  <si>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</si>
  <si>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</si>
  <si>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</si>
  <si>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</si>
  <si>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</si>
  <si>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</si>
  <si>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</si>
  <si>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</si>
  <si>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</si>
  <si>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</si>
  <si>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</si>
  <si>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</si>
  <si>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</si>
  <si>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</si>
  <si>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</si>
  <si>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</si>
  <si>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</si>
  <si>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</si>
  <si>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</si>
  <si>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</si>
  <si>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</si>
  <si>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</si>
  <si>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</si>
  <si>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</si>
  <si>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</si>
  <si>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</si>
  <si>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</si>
  <si>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</si>
  <si>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</si>
  <si>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</si>
  <si>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</si>
  <si>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</si>
  <si>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</si>
  <si>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</si>
  <si>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</si>
  <si>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</si>
  <si>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</si>
  <si>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</si>
  <si>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</si>
  <si>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</si>
  <si>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</si>
  <si>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</si>
  <si>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</si>
  <si>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</si>
  <si>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</si>
  <si>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</si>
  <si>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</si>
  <si>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</si>
  <si>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</si>
  <si>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</si>
  <si>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</si>
  <si>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</si>
  <si>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</si>
  <si>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</si>
  <si>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</si>
  <si>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</si>
  <si>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</si>
  <si>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</si>
  <si>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</si>
  <si>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</si>
  <si>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</si>
  <si>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</si>
  <si>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</si>
  <si>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</si>
  <si>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</si>
  <si>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</si>
  <si>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</si>
  <si>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</si>
  <si>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</si>
  <si>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</si>
  <si>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</si>
  <si>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</si>
  <si>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</si>
  <si>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</si>
  <si>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</si>
  <si>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</si>
  <si>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</si>
  <si>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</si>
  <si>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</si>
  <si>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</si>
  <si>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</si>
  <si>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</si>
  <si>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</si>
  <si>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</si>
  <si>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</si>
  <si>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</si>
  <si>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</si>
  <si>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</si>
  <si>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</si>
  <si>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</si>
  <si>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</si>
  <si>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</si>
  <si>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</si>
  <si>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</si>
  <si>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</si>
  <si>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</si>
  <si>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</si>
  <si>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</si>
  <si>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</si>
  <si>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</si>
  <si>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</si>
  <si>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</si>
  <si>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</si>
  <si>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</si>
  <si>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</si>
  <si>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</si>
  <si>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</si>
  <si>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</si>
  <si>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</si>
  <si>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</si>
  <si>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</si>
  <si>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</si>
  <si>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</si>
  <si>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</si>
  <si>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</si>
  <si>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</si>
  <si>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</si>
  <si>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</si>
  <si>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</si>
  <si>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</si>
  <si>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</si>
  <si>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</si>
  <si>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</si>
  <si>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</si>
  <si>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</si>
  <si>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</si>
  <si>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</si>
  <si>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</si>
  <si>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</si>
  <si>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</si>
  <si>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</si>
  <si>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</si>
  <si>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</si>
  <si>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</si>
  <si>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</si>
  <si>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</si>
  <si>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</si>
  <si>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</si>
  <si>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</si>
  <si>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</si>
  <si>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</si>
  <si>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</si>
  <si>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</si>
  <si>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</si>
  <si>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</si>
  <si>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</si>
  <si>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</si>
  <si>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</si>
  <si>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</si>
  <si>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</si>
  <si>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</si>
  <si>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</si>
  <si>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</si>
  <si>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</si>
  <si>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</si>
  <si>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</si>
  <si>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</si>
  <si>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</si>
  <si>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</si>
  <si>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</si>
  <si>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</si>
  <si>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</si>
  <si>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</si>
  <si>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</si>
  <si>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</si>
  <si>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</si>
  <si>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</si>
  <si>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</si>
  <si>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</si>
  <si>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</si>
  <si>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</si>
  <si>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</si>
  <si>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</si>
  <si>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</si>
  <si>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</si>
  <si>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</si>
  <si>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</si>
  <si>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</si>
  <si>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</si>
  <si>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</si>
  <si>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</si>
  <si>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</si>
  <si>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</si>
  <si>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</si>
  <si>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</si>
  <si>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</si>
  <si>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</si>
  <si>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</si>
  <si>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</si>
  <si>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</si>
  <si>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</si>
  <si>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</si>
  <si>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</si>
  <si>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</si>
  <si>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</si>
  <si>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</si>
  <si>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</si>
  <si>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</si>
  <si>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</si>
  <si>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</si>
  <si>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</si>
  <si>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</si>
  <si>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</si>
  <si>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</si>
  <si>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</si>
  <si>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</si>
  <si>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</si>
  <si>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</si>
  <si>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</si>
  <si>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</si>
  <si>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</si>
  <si>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</si>
  <si>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</si>
  <si>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</si>
  <si>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</si>
  <si>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</si>
  <si>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</si>
  <si>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</si>
  <si>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</si>
  <si>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</si>
  <si>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</si>
  <si>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</si>
  <si>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</si>
  <si>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</si>
  <si>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</si>
  <si>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</si>
  <si>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</si>
  <si>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</si>
  <si>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</si>
  <si>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</si>
  <si>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</si>
  <si>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</si>
  <si>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</si>
  <si>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</si>
  <si>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</si>
  <si>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</si>
  <si>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</si>
  <si>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</si>
  <si>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</si>
  <si>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</si>
  <si>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</si>
  <si>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</si>
  <si>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</si>
  <si>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</si>
  <si>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</si>
  <si>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</si>
  <si>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</si>
  <si>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</si>
  <si>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</si>
  <si>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</si>
  <si>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</si>
  <si>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</si>
  <si>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</si>
  <si>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</si>
  <si>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</si>
  <si>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</si>
  <si>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</si>
  <si>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</si>
  <si>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</si>
  <si>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</si>
  <si>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</si>
  <si>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</si>
  <si>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</si>
  <si>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</si>
  <si>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</si>
  <si>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</si>
  <si>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</si>
  <si>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</si>
  <si>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</si>
  <si>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</si>
  <si>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</si>
  <si>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</si>
  <si>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</si>
  <si>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</si>
  <si>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</si>
  <si>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</si>
  <si>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</si>
  <si>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</si>
  <si>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</si>
  <si>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</si>
  <si>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</si>
  <si>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</si>
  <si>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</si>
  <si>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</si>
  <si>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</si>
  <si>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</si>
  <si>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</si>
  <si>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</si>
  <si>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</si>
  <si>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</si>
  <si>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</si>
  <si>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</si>
  <si>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</si>
  <si>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</si>
  <si>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</si>
  <si>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</si>
  <si>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</si>
  <si>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</si>
  <si>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</si>
  <si>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</si>
  <si>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</si>
  <si>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</si>
  <si>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</si>
  <si>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</si>
  <si>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</si>
  <si>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</si>
  <si>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</si>
  <si>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</si>
  <si>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</si>
  <si>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</si>
  <si>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</si>
  <si>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</si>
  <si>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</si>
  <si>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</si>
  <si>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</si>
  <si>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</si>
  <si>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</si>
  <si>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</si>
  <si>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</si>
  <si>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</si>
  <si>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</si>
  <si>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</si>
  <si>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</si>
  <si>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</si>
  <si>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</si>
  <si>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</si>
  <si>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</si>
  <si>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</si>
  <si>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</si>
  <si>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</si>
  <si>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</si>
  <si>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</si>
  <si>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</si>
  <si>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</si>
  <si>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</si>
  <si>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</si>
  <si>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</si>
  <si>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</si>
  <si>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</si>
  <si>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</si>
  <si>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</si>
  <si>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</si>
  <si>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</si>
  <si>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</si>
  <si>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</si>
  <si>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</si>
  <si>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</si>
  <si>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</si>
  <si>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</si>
  <si>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</si>
  <si>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</si>
  <si>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</si>
  <si>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</si>
  <si>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</si>
  <si>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</si>
  <si>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</si>
  <si>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</si>
  <si>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</si>
  <si>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</si>
  <si>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</si>
  <si>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</si>
  <si>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</si>
  <si>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</si>
  <si>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</si>
  <si>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</si>
  <si>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</si>
  <si>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</si>
  <si>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</si>
  <si>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</si>
  <si>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</si>
  <si>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</si>
  <si>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</si>
  <si>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</si>
  <si>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</si>
  <si>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</si>
  <si>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</si>
  <si>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</si>
  <si>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</si>
  <si>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</si>
  <si>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</si>
  <si>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</si>
  <si>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</si>
  <si>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</si>
  <si>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</si>
  <si>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</si>
  <si>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</si>
  <si>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</si>
  <si>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</si>
  <si>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</si>
  <si>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</si>
  <si>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</si>
  <si>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</si>
  <si>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</si>
  <si>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</si>
  <si>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</si>
  <si>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</si>
  <si>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</si>
  <si>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</si>
  <si>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</si>
  <si>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</si>
  <si>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</si>
  <si>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</si>
  <si>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</si>
  <si>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</si>
  <si>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</si>
  <si>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</si>
  <si>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</si>
  <si>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</si>
  <si>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</si>
  <si>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</si>
  <si>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</si>
  <si>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</si>
  <si>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</si>
  <si>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</si>
  <si>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</si>
  <si>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</si>
  <si>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</si>
  <si>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</si>
  <si>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</si>
  <si>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</si>
  <si>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</si>
  <si>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</si>
  <si>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</si>
  <si>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</si>
  <si>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</si>
  <si>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</si>
  <si>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</si>
  <si>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</si>
  <si>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</si>
  <si>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</si>
  <si>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</si>
  <si>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</si>
  <si>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</si>
  <si>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</si>
  <si>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</si>
  <si>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</si>
  <si>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</si>
  <si>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</si>
  <si>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</si>
  <si>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</si>
  <si>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</si>
  <si>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</si>
  <si>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</si>
  <si>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</si>
  <si>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</si>
  <si>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</si>
  <si>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</si>
  <si>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</si>
  <si>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</si>
  <si>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</si>
  <si>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</si>
  <si>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</si>
  <si>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</si>
  <si>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</si>
  <si>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</si>
  <si>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</si>
  <si>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</si>
  <si>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</si>
  <si>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</si>
  <si>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</si>
  <si>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</si>
  <si>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</si>
  <si>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</si>
  <si>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</si>
  <si>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</si>
  <si>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</si>
  <si>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</si>
  <si>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</si>
  <si>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</si>
  <si>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</si>
  <si>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</si>
  <si>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</si>
  <si>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</si>
  <si>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</si>
  <si>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</si>
  <si>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</si>
  <si>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</si>
  <si>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</si>
  <si>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</si>
  <si>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</si>
  <si>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</si>
  <si>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</si>
  <si>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</si>
  <si>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</si>
  <si>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</si>
  <si>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</si>
  <si>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</si>
  <si>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</si>
  <si>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</si>
  <si>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</si>
  <si>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</si>
  <si>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</si>
  <si>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</si>
  <si>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</si>
  <si>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</si>
  <si>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</si>
  <si>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</si>
  <si>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</si>
  <si>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</si>
  <si>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</si>
  <si>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</si>
  <si>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</si>
  <si>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</si>
  <si>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</si>
  <si>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</si>
  <si>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</si>
  <si>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</si>
  <si>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</si>
  <si>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</si>
  <si>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</si>
  <si>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</si>
  <si>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</si>
  <si>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</si>
  <si>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</si>
  <si>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</si>
  <si>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</si>
  <si>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</si>
  <si>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</si>
  <si>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</si>
  <si>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</si>
  <si>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</si>
  <si>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</si>
  <si>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</si>
  <si>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</si>
  <si>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</si>
  <si>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</si>
  <si>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</si>
  <si>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</si>
  <si>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</si>
  <si>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</si>
  <si>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</si>
  <si>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</si>
  <si>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</si>
  <si>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</si>
  <si>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</si>
  <si>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</si>
  <si>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</si>
  <si>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</si>
  <si>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</si>
  <si>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</si>
  <si>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</si>
  <si>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</si>
  <si>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</si>
  <si>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</si>
  <si>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</si>
  <si>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</si>
  <si>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</si>
  <si>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</si>
  <si>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</si>
  <si>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</si>
  <si>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</si>
  <si>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</si>
  <si>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</si>
  <si>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</si>
  <si>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</si>
  <si>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</si>
  <si>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</si>
  <si>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</si>
  <si>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</si>
  <si>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</si>
  <si>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</si>
  <si>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</si>
  <si>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</si>
  <si>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</si>
  <si>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</si>
  <si>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</si>
  <si>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</si>
  <si>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</si>
  <si>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</si>
  <si>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</si>
  <si>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</si>
  <si>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</si>
  <si>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</si>
  <si>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</si>
  <si>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</si>
  <si>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</si>
  <si>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</si>
  <si>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</si>
  <si>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</si>
  <si>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</si>
  <si>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</si>
  <si>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</si>
  <si>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</si>
  <si>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</si>
  <si>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</si>
  <si>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</si>
  <si>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</si>
  <si>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</si>
  <si>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</si>
  <si>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</si>
  <si>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</si>
  <si>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</si>
  <si>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</si>
  <si>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</si>
  <si>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</si>
  <si>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</si>
  <si>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</si>
  <si>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</si>
  <si>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</si>
  <si>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</si>
  <si>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</si>
  <si>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</si>
  <si>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</si>
  <si>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</si>
  <si>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</si>
  <si>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</si>
  <si>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</si>
  <si>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</si>
  <si>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</si>
  <si>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</si>
  <si>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</si>
  <si>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</si>
  <si>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</si>
  <si>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</si>
  <si>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</si>
  <si>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</si>
  <si>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</si>
  <si>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</si>
  <si>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</si>
  <si>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</si>
  <si>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</si>
  <si>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</si>
  <si>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</si>
  <si>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</si>
  <si>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</si>
  <si>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</si>
  <si>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</si>
  <si>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</si>
  <si>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</si>
  <si>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</si>
  <si>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</si>
  <si>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</si>
  <si>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</si>
  <si>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</si>
  <si>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</si>
  <si>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</si>
  <si>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</si>
  <si>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</si>
  <si>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</si>
  <si>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</si>
  <si>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</si>
  <si>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</si>
  <si>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</si>
  <si>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</si>
  <si>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</si>
  <si>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</si>
  <si>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</si>
  <si>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</si>
  <si>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</si>
  <si>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</si>
  <si>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</si>
  <si>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</si>
  <si>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</si>
  <si>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</si>
  <si>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</si>
  <si>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</si>
  <si>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</si>
  <si>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</si>
  <si>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</si>
  <si>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</si>
  <si>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</si>
  <si>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</si>
  <si>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</si>
  <si>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</si>
  <si>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</si>
  <si>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</si>
  <si>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</si>
  <si>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</si>
  <si>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</si>
  <si>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</si>
  <si>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</si>
  <si>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</si>
  <si>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</si>
  <si>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</si>
  <si>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</si>
  <si>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</si>
  <si>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</si>
  <si>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</si>
  <si>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</si>
  <si>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</si>
  <si>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</si>
  <si>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</si>
  <si>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</si>
  <si>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</si>
  <si>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</si>
  <si>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</si>
  <si>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</si>
  <si>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</si>
  <si>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</si>
  <si>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</si>
  <si>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</si>
  <si>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</si>
  <si>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</si>
  <si>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</si>
  <si>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</si>
  <si>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</si>
  <si>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</si>
  <si>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</si>
  <si>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</si>
  <si>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</si>
  <si>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</si>
  <si>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</si>
  <si>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</si>
  <si>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</si>
  <si>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</si>
  <si>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</si>
  <si>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</si>
  <si>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</si>
  <si>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</si>
  <si>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</si>
  <si>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</si>
  <si>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</si>
  <si>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</si>
  <si>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</si>
  <si>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</si>
  <si>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</si>
  <si>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</si>
  <si>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</si>
  <si>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</si>
  <si>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</si>
  <si>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</si>
  <si>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</si>
  <si>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</si>
  <si>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</si>
  <si>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</si>
  <si>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</si>
  <si>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</si>
  <si>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</si>
  <si>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</si>
  <si>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</si>
  <si>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</si>
  <si>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</si>
  <si>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</si>
  <si>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</si>
  <si>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</si>
  <si>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</si>
  <si>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</si>
  <si>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</si>
  <si>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</si>
  <si>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</si>
  <si>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</si>
  <si>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</si>
  <si>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</si>
  <si>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</si>
  <si>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</si>
  <si>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</si>
  <si>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</si>
  <si>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</si>
  <si>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</si>
  <si>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</si>
  <si>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</si>
  <si>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</si>
  <si>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</si>
  <si>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</si>
  <si>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</si>
  <si>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</si>
  <si>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</si>
  <si>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</si>
  <si>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</si>
  <si>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</si>
  <si>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</si>
  <si>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</si>
  <si>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</si>
  <si>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</si>
  <si>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</si>
  <si>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</si>
  <si>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</si>
  <si>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</si>
  <si>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</si>
  <si>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</si>
  <si>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</si>
  <si>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</si>
  <si>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</si>
  <si>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</si>
  <si>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</si>
  <si>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</si>
  <si>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</si>
  <si>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</si>
  <si>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</si>
  <si>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</si>
  <si>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</si>
  <si>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</si>
  <si>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</si>
  <si>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</si>
  <si>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</si>
  <si>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</si>
  <si>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</si>
  <si>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</si>
  <si>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</si>
  <si>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</si>
  <si>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</si>
  <si>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</si>
  <si>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</si>
  <si>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</si>
  <si>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</si>
  <si>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</si>
  <si>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</si>
  <si>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</si>
  <si>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</si>
  <si>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</si>
  <si>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</si>
  <si>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</si>
  <si>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</si>
  <si>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</si>
  <si>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</si>
  <si>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</si>
  <si>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</si>
  <si>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</si>
  <si>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</si>
  <si>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</si>
  <si>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</si>
  <si>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</si>
  <si>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</si>
  <si>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</si>
  <si>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</si>
  <si>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</si>
  <si>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</si>
  <si>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</si>
  <si>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</si>
  <si>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</si>
  <si>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</si>
  <si>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</si>
  <si>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</si>
  <si>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</si>
  <si>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</si>
  <si>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</si>
  <si>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</si>
  <si>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</si>
  <si>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</si>
  <si>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</si>
  <si>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</si>
  <si>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</si>
  <si>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</si>
  <si>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</si>
  <si>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</si>
  <si>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</si>
  <si>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</si>
  <si>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</si>
  <si>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</si>
  <si>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</si>
  <si>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</si>
  <si>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</si>
  <si>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</si>
  <si>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</si>
  <si>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</si>
  <si>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</si>
  <si>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</si>
  <si>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</si>
  <si>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</si>
  <si>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</si>
  <si>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</si>
  <si>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</si>
  <si>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</si>
  <si>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</si>
  <si>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</si>
  <si>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</si>
  <si>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</si>
  <si>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</si>
  <si>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</si>
  <si>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</si>
  <si>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</si>
  <si>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</si>
  <si>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</si>
  <si>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</si>
  <si>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</si>
  <si>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</si>
  <si>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</si>
  <si>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</si>
  <si>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</si>
  <si>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</si>
  <si>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</si>
  <si>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</si>
  <si>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</si>
  <si>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</si>
  <si>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</si>
  <si>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</si>
  <si>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</si>
  <si>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</si>
  <si>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</si>
  <si>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</si>
  <si>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</si>
  <si>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</si>
  <si>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</si>
  <si>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</si>
  <si>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</si>
  <si>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</si>
  <si>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</si>
  <si>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</si>
  <si>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</si>
  <si>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</si>
  <si>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</si>
  <si>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</si>
  <si>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</si>
  <si>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</si>
  <si>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</si>
  <si>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</si>
  <si>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</si>
  <si>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</si>
  <si>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</si>
  <si>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</si>
  <si>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</si>
  <si>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</si>
  <si>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</si>
  <si>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</si>
  <si>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</si>
  <si>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</si>
  <si>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</si>
  <si>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</si>
  <si>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</si>
  <si>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</si>
  <si>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</si>
  <si>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</si>
  <si>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</si>
  <si>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</si>
  <si>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</si>
  <si>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</si>
  <si>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</si>
  <si>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</si>
  <si>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</si>
  <si>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</si>
  <si>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</si>
  <si>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</si>
  <si>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</si>
  <si>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</si>
  <si>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</si>
  <si>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</si>
  <si>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</si>
  <si>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</si>
  <si>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</si>
  <si>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</si>
  <si>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</si>
  <si>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</si>
  <si>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</si>
  <si>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</si>
  <si>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</si>
  <si>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</si>
  <si>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</si>
  <si>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</si>
  <si>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</si>
  <si>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</si>
  <si>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</si>
  <si>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</si>
  <si>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</si>
  <si>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</si>
  <si>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</si>
  <si>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</si>
  <si>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</si>
  <si>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</si>
  <si>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</si>
  <si>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</si>
  <si>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</si>
  <si>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</si>
  <si>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</si>
  <si>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</si>
  <si>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</si>
  <si>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</si>
  <si>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</si>
  <si>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</si>
  <si>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</si>
  <si>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</si>
  <si>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</si>
  <si>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</si>
  <si>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</si>
  <si>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</si>
  <si>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</si>
  <si>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</si>
  <si>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</si>
  <si>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</si>
  <si>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</si>
  <si>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</si>
  <si>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</si>
  <si>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</si>
  <si>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</si>
  <si>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</si>
  <si>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</si>
  <si>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</si>
  <si>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</si>
  <si>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</si>
  <si>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</si>
  <si>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</si>
  <si>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</si>
  <si>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</si>
  <si>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</si>
  <si>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</si>
  <si>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</si>
  <si>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</si>
  <si>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</si>
  <si>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</si>
  <si>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</si>
  <si>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</si>
  <si>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</si>
  <si>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</si>
  <si>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</si>
  <si>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</si>
  <si>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</si>
  <si>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</si>
  <si>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</si>
  <si>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</si>
  <si>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</si>
  <si>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</si>
  <si>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</si>
  <si>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</si>
  <si>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</si>
  <si>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</si>
  <si>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</si>
  <si>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</si>
  <si>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</si>
  <si>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</si>
  <si>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</si>
  <si>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</si>
  <si>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</si>
  <si>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</si>
  <si>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</si>
  <si>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</si>
  <si>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</si>
  <si>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</si>
  <si>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</si>
  <si>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</si>
  <si>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</si>
  <si>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</si>
  <si>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</si>
  <si>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</si>
  <si>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</si>
  <si>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</si>
  <si>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</si>
  <si>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</si>
  <si>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</si>
  <si>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</si>
  <si>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</si>
  <si>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</si>
  <si>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</si>
  <si>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</si>
  <si>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</si>
  <si>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</si>
  <si>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</si>
  <si>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</si>
  <si>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</si>
  <si>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</si>
  <si>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</si>
  <si>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</si>
  <si>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</si>
  <si>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</si>
  <si>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</si>
  <si>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</si>
  <si>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</si>
  <si>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</si>
  <si>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</si>
  <si>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</si>
  <si>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</si>
  <si>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</si>
  <si>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</si>
  <si>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</si>
  <si>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</si>
  <si>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</si>
  <si>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</si>
  <si>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</si>
  <si>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</si>
  <si>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</si>
  <si>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</si>
  <si>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</si>
  <si>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</si>
  <si>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</si>
  <si>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</si>
  <si>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</si>
  <si>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</si>
  <si>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</si>
  <si>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</si>
  <si>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</si>
  <si>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</si>
  <si>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</si>
  <si>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</si>
  <si>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</si>
  <si>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</si>
  <si>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</si>
  <si>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</si>
  <si>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</si>
  <si>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</si>
  <si>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</si>
  <si>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</si>
  <si>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</si>
  <si>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</si>
  <si>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</si>
  <si>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</si>
  <si>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</si>
  <si>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</si>
  <si>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</si>
  <si>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</si>
  <si>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</si>
  <si>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</si>
  <si>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</si>
  <si>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</si>
  <si>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</si>
  <si>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</si>
  <si>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</si>
  <si>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</si>
  <si>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</si>
  <si>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</si>
  <si>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</si>
  <si>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</si>
  <si>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</si>
  <si>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</si>
  <si>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</si>
  <si>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</si>
  <si>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</si>
  <si>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</si>
  <si>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</si>
  <si>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</si>
  <si>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</si>
  <si>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</si>
  <si>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</si>
  <si>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</si>
  <si>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</si>
  <si>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</si>
  <si>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</si>
  <si>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</si>
  <si>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</si>
  <si>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</si>
  <si>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</si>
  <si>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</si>
  <si>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</si>
  <si>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</si>
  <si>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</si>
  <si>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</si>
  <si>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</si>
  <si>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</si>
  <si>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</si>
  <si>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</si>
  <si>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</si>
  <si>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</si>
  <si>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</si>
  <si>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</si>
  <si>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</si>
  <si>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</si>
  <si>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</si>
  <si>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</si>
  <si>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</si>
  <si>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</si>
  <si>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</si>
  <si>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</si>
  <si>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</si>
  <si>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</si>
  <si>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</si>
  <si>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</si>
  <si>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</si>
  <si>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</si>
  <si>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</si>
  <si>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</si>
  <si>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</si>
  <si>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</si>
  <si>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</si>
  <si>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</si>
  <si>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</si>
  <si>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</si>
  <si>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</si>
  <si>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</si>
  <si>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</si>
  <si>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</si>
  <si>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</si>
  <si>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</si>
  <si>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</si>
  <si>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</si>
  <si>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</si>
  <si>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</si>
  <si>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</si>
  <si>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</si>
  <si>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</si>
  <si>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</si>
  <si>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</si>
  <si>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</si>
  <si>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</si>
  <si>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</si>
  <si>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</si>
  <si>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</si>
  <si>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</si>
  <si>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</si>
  <si>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</si>
  <si>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</si>
  <si>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</si>
  <si>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</si>
  <si>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</si>
  <si>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</si>
  <si>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</si>
  <si>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</si>
  <si>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</si>
  <si>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</si>
  <si>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</si>
  <si>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</si>
  <si>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</si>
  <si>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</si>
  <si>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</si>
  <si>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</si>
  <si>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</si>
  <si>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</si>
  <si>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</si>
  <si>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</si>
  <si>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</si>
  <si>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</si>
  <si>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</si>
  <si>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</si>
  <si>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</si>
  <si>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</si>
  <si>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</si>
  <si>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</si>
  <si>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</si>
  <si>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</si>
  <si>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</si>
  <si>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</si>
  <si>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</si>
  <si>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</si>
  <si>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</si>
  <si>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</si>
  <si>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</si>
  <si>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</si>
  <si>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</si>
  <si>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</si>
  <si>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</si>
  <si>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</si>
  <si>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</si>
  <si>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</si>
  <si>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</si>
  <si>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</si>
  <si>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</si>
  <si>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</si>
  <si>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</si>
  <si>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</si>
  <si>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</si>
  <si>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</si>
  <si>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</si>
  <si>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</si>
  <si>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</si>
  <si>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</si>
  <si>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</si>
  <si>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</si>
  <si>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</si>
  <si>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</si>
  <si>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</si>
  <si>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</si>
  <si>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</si>
  <si>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</si>
  <si>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</si>
  <si>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</si>
  <si>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</si>
  <si>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</si>
  <si>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</si>
  <si>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</si>
  <si>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</si>
  <si>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</si>
  <si>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</si>
  <si>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</si>
  <si>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</si>
  <si>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</si>
  <si>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</si>
  <si>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</si>
  <si>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</si>
  <si>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</si>
  <si>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</si>
  <si>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</si>
  <si>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</si>
  <si>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</si>
  <si>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</si>
  <si>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</si>
  <si>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</si>
  <si>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</si>
  <si>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</si>
  <si>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</si>
  <si>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</si>
  <si>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</si>
  <si>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</si>
  <si>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</si>
  <si>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</si>
  <si>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</si>
  <si>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</si>
  <si>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</si>
  <si>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</si>
  <si>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</si>
  <si>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</si>
  <si>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</si>
  <si>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</si>
  <si>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</si>
  <si>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</si>
  <si>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</si>
  <si>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</si>
  <si>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</si>
  <si>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</si>
  <si>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</si>
  <si>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</si>
  <si>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</si>
  <si>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</si>
  <si>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</si>
  <si>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</si>
  <si>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</si>
  <si>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</si>
  <si>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</si>
  <si>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</si>
  <si>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</si>
  <si>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</si>
  <si>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</si>
  <si>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</si>
  <si>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</si>
  <si>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</si>
  <si>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</si>
  <si>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</si>
  <si>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</si>
  <si>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</si>
  <si>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</si>
  <si>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</si>
  <si>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</si>
  <si>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</si>
  <si>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</si>
  <si>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</si>
  <si>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</si>
  <si>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</si>
  <si>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</si>
  <si>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</si>
  <si>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</si>
  <si>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</si>
  <si>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</si>
  <si>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</si>
  <si>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</si>
  <si>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</si>
  <si>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</si>
  <si>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</si>
  <si>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</si>
  <si>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</si>
  <si>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</si>
  <si>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</si>
  <si>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</si>
  <si>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</si>
  <si>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</si>
  <si>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</si>
  <si>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</si>
  <si>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</si>
  <si>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</si>
  <si>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</si>
  <si>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</si>
  <si>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</si>
  <si>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</si>
  <si>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</si>
  <si>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</si>
  <si>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</si>
  <si>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</si>
  <si>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</si>
  <si>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</si>
  <si>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</si>
  <si>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</si>
  <si>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</si>
  <si>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</si>
  <si>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</si>
  <si>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</si>
  <si>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</si>
  <si>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</si>
  <si>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</si>
  <si>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</si>
  <si>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</si>
  <si>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</si>
  <si>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</si>
  <si>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</si>
  <si>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</si>
  <si>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</si>
  <si>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</si>
  <si>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</si>
  <si>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</si>
  <si>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</si>
  <si>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</si>
  <si>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</si>
  <si>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</si>
  <si>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</si>
  <si>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</si>
  <si>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</si>
  <si>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</si>
  <si>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</si>
  <si>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</si>
  <si>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</si>
  <si>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</si>
  <si>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</si>
  <si>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</si>
  <si>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</si>
  <si>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</si>
  <si>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</si>
  <si>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</si>
  <si>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</si>
  <si>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</si>
  <si>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</si>
  <si>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</si>
  <si>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</si>
  <si>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</si>
  <si>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</si>
  <si>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</si>
  <si>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</si>
  <si>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</si>
  <si>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</si>
  <si>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</si>
  <si>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</si>
  <si>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</si>
  <si>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</si>
  <si>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</si>
  <si>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</si>
  <si>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</si>
  <si>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</si>
  <si>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</si>
  <si>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</si>
  <si>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</si>
  <si>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</si>
  <si>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</si>
  <si>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</si>
  <si>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</si>
  <si>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</si>
  <si>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</si>
  <si>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</si>
  <si>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</si>
  <si>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</si>
  <si>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</si>
  <si>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</si>
  <si>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</si>
  <si>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</si>
  <si>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</si>
  <si>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</si>
  <si>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</si>
  <si>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</si>
  <si>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</si>
  <si>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</si>
  <si>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</si>
  <si>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</si>
  <si>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</si>
  <si>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</si>
  <si>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</si>
  <si>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</si>
  <si>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</si>
  <si>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</si>
  <si>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</si>
  <si>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</si>
  <si>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</si>
  <si>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</si>
  <si>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</si>
  <si>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</si>
  <si>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</si>
  <si>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</si>
  <si>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</si>
  <si>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</si>
  <si>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</si>
  <si>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</si>
  <si>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</si>
  <si>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</si>
  <si>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</si>
  <si>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</si>
  <si>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</si>
  <si>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</si>
  <si>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</si>
  <si>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</si>
  <si>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</si>
  <si>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</si>
  <si>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</si>
  <si>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</si>
  <si>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</si>
  <si>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</si>
  <si>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</si>
  <si>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</si>
  <si>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</si>
  <si>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</si>
  <si>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</si>
  <si>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</si>
  <si>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</si>
  <si>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</si>
  <si>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</si>
  <si>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</si>
  <si>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</si>
  <si>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</si>
  <si>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</si>
  <si>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</si>
  <si>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</si>
  <si>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</si>
  <si>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</si>
  <si>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</si>
  <si>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</si>
  <si>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</si>
  <si>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</si>
  <si>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</si>
  <si>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</si>
  <si>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</si>
  <si>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</si>
  <si>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</si>
  <si>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</si>
  <si>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</si>
  <si>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</si>
  <si>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</si>
  <si>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</si>
  <si>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</si>
  <si>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</si>
  <si>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</si>
  <si>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</si>
  <si>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</si>
  <si>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</si>
  <si>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</si>
  <si>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</si>
  <si>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</si>
  <si>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</si>
  <si>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</si>
  <si>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</si>
  <si>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</si>
  <si>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</si>
  <si>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</si>
  <si>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</si>
  <si>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</si>
  <si>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</si>
  <si>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</si>
  <si>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</si>
  <si>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</si>
  <si>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</si>
  <si>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</si>
  <si>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</si>
  <si>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</si>
  <si>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</si>
  <si>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</si>
  <si>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</si>
  <si>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</si>
  <si>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</si>
  <si>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</si>
  <si>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</si>
  <si>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</si>
  <si>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</si>
  <si>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</si>
  <si>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</si>
  <si>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</si>
  <si>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</si>
  <si>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</si>
  <si>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</si>
  <si>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</si>
  <si>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</si>
  <si>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</si>
  <si>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</si>
  <si>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</si>
  <si>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</si>
  <si>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</si>
  <si>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</si>
  <si>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</si>
  <si>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</si>
  <si>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</si>
  <si>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</si>
  <si>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</si>
  <si>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</si>
  <si>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</si>
  <si>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</si>
  <si>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</si>
  <si>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</si>
  <si>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</si>
  <si>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</si>
  <si>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</si>
  <si>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</si>
  <si>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</si>
  <si>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</si>
  <si>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</si>
  <si>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</si>
  <si>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</si>
  <si>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</si>
  <si>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</si>
  <si>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</si>
  <si>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</si>
  <si>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</si>
  <si>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</si>
  <si>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</si>
  <si>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</si>
  <si>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</si>
  <si>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</si>
  <si>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</si>
  <si>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</si>
  <si>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</si>
  <si>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</si>
  <si>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</si>
  <si>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</si>
  <si>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</si>
  <si>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</si>
  <si>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</si>
  <si>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</si>
  <si>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</si>
  <si>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</si>
  <si>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</si>
  <si>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</si>
  <si>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</si>
  <si>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</si>
  <si>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</si>
  <si>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</si>
  <si>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</si>
  <si>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</si>
  <si>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</si>
  <si>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</si>
  <si>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</si>
  <si>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</si>
  <si>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</si>
  <si>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</si>
  <si>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</si>
  <si>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</si>
  <si>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</si>
  <si>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</si>
  <si>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</si>
  <si>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</si>
  <si>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</si>
  <si>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</si>
  <si>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</si>
  <si>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</si>
  <si>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</si>
  <si>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</si>
  <si>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</si>
  <si>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</si>
  <si>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</si>
  <si>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</si>
  <si>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</si>
  <si>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</si>
  <si>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</si>
  <si>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</si>
  <si>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</si>
  <si>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</si>
  <si>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</si>
  <si>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</si>
  <si>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</si>
  <si>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</si>
  <si>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</si>
  <si>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</si>
  <si>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</si>
  <si>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</si>
  <si>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</si>
  <si>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</si>
  <si>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</si>
  <si>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</si>
  <si>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</si>
  <si>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</si>
  <si>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</si>
  <si>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</si>
  <si>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</si>
  <si>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</si>
  <si>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</si>
  <si>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</si>
  <si>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</si>
  <si>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</si>
  <si>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</si>
  <si>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</si>
  <si>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</si>
  <si>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</si>
  <si>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</si>
  <si>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</si>
  <si>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</si>
  <si>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</si>
  <si>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</si>
  <si>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</si>
  <si>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</si>
  <si>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</si>
  <si>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</si>
  <si>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</si>
  <si>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</si>
  <si>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</si>
  <si>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</si>
  <si>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</si>
  <si>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</si>
  <si>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</si>
  <si>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</si>
  <si>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</si>
  <si>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</si>
  <si>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</si>
  <si>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</si>
  <si>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</si>
  <si>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</si>
  <si>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</si>
  <si>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</si>
  <si>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</si>
  <si>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</si>
  <si>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</si>
  <si>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</si>
  <si>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</si>
  <si>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</si>
  <si>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</si>
  <si>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</si>
  <si>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</si>
  <si>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</si>
  <si>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</si>
  <si>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</si>
  <si>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</si>
  <si>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</si>
  <si>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</si>
  <si>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</si>
  <si>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</si>
  <si>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</si>
  <si>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</si>
  <si>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</si>
  <si>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</si>
  <si>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</si>
  <si>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</si>
  <si>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</si>
  <si>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</si>
  <si>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</si>
  <si>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</si>
  <si>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</si>
  <si>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</si>
  <si>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</si>
  <si>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</si>
  <si>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</si>
  <si>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</si>
  <si>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</si>
  <si>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</si>
  <si>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</si>
  <si>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</si>
  <si>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</si>
  <si>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</si>
  <si>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</si>
  <si>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</si>
  <si>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</si>
  <si>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</si>
  <si>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</si>
  <si>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</si>
  <si>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</si>
  <si>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</si>
  <si>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</si>
  <si>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</si>
  <si>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</si>
  <si>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</si>
  <si>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</si>
  <si>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</si>
  <si>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</si>
  <si>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</si>
  <si>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</si>
  <si>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</si>
  <si>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</si>
  <si>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</si>
  <si>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</si>
  <si>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</si>
  <si>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</si>
  <si>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</si>
  <si>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</si>
  <si>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</si>
  <si>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</si>
  <si>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</si>
  <si>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</si>
  <si>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</si>
  <si>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</si>
  <si>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</si>
  <si>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</si>
  <si>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</si>
  <si>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</si>
  <si>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</si>
  <si>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</si>
  <si>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</si>
  <si>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</si>
  <si>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</si>
  <si>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</si>
  <si>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</si>
  <si>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</si>
  <si>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</si>
  <si>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</si>
  <si>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</si>
  <si>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</si>
  <si>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</si>
  <si>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</si>
  <si>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</si>
  <si>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</si>
  <si>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</si>
  <si>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</si>
  <si>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</si>
  <si>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</si>
  <si>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</si>
  <si>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</si>
  <si>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</si>
  <si>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</si>
  <si>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</si>
  <si>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</si>
  <si>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</si>
  <si>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</si>
  <si>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</si>
  <si>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</si>
  <si>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</si>
  <si>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</si>
  <si>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</si>
  <si>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</si>
  <si>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</si>
  <si>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</si>
  <si>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</si>
  <si>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</si>
  <si>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</si>
  <si>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</si>
  <si>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</si>
  <si>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</si>
  <si>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</si>
  <si>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</si>
  <si>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</si>
  <si>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</si>
  <si>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</si>
  <si>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</si>
  <si>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</si>
  <si>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</si>
  <si>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</si>
  <si>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</si>
  <si>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</si>
  <si>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</si>
  <si>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</si>
  <si>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</si>
  <si>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</si>
  <si>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</si>
  <si>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</si>
  <si>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</si>
  <si>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</si>
  <si>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</si>
  <si>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</si>
  <si>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</si>
  <si>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</si>
  <si>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</si>
  <si>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</si>
  <si>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</si>
  <si>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</si>
  <si>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</si>
  <si>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</si>
  <si>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</si>
  <si>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</si>
  <si>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</si>
  <si>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</si>
  <si>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</si>
  <si>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</si>
  <si>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</si>
  <si>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</si>
  <si>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</si>
  <si>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</si>
  <si>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</si>
  <si>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</si>
  <si>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</si>
  <si>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</si>
  <si>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</si>
  <si>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</si>
  <si>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</si>
  <si>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</si>
  <si>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</si>
  <si>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</si>
  <si>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</si>
  <si>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</si>
  <si>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</si>
  <si>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</si>
  <si>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</si>
  <si>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</si>
  <si>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</si>
  <si>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</si>
  <si>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</si>
  <si>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</si>
  <si>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</si>
  <si>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</si>
  <si>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</si>
  <si>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</si>
  <si>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</si>
  <si>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</si>
  <si>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</si>
  <si>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</si>
  <si>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</si>
  <si>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</si>
  <si>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</si>
  <si>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</si>
  <si>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</si>
  <si>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</si>
  <si>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</si>
  <si>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</si>
  <si>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</si>
  <si>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</si>
  <si>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</si>
  <si>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</si>
  <si>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</si>
  <si>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</si>
  <si>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</si>
  <si>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</si>
  <si>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</si>
  <si>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</si>
  <si>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</si>
  <si>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</si>
  <si>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</si>
  <si>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</si>
  <si>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</si>
  <si>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</si>
  <si>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</si>
  <si>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</si>
  <si>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</si>
  <si>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</si>
  <si>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</si>
  <si>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</si>
  <si>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</si>
  <si>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</si>
  <si>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</si>
  <si>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</si>
  <si>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</si>
  <si>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</si>
  <si>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</si>
  <si>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</si>
  <si>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</si>
  <si>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</si>
  <si>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</si>
  <si>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</si>
  <si>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</si>
  <si>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</si>
  <si>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</si>
  <si>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</si>
  <si>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</si>
  <si>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</si>
  <si>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</si>
  <si>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</si>
  <si>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</si>
  <si>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</si>
  <si>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</si>
  <si>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</si>
  <si>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</si>
  <si>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</si>
  <si>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</si>
  <si>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</si>
  <si>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</si>
  <si>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</si>
  <si>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</si>
  <si>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</si>
  <si>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</si>
  <si>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</si>
  <si>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</si>
  <si>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</si>
  <si>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</si>
  <si>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</si>
  <si>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</si>
  <si>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</si>
  <si>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</si>
  <si>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</si>
  <si>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</si>
  <si>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</si>
  <si>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</si>
  <si>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</si>
  <si>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</si>
  <si>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</si>
  <si>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</si>
  <si>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</si>
  <si>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</si>
  <si>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</si>
  <si>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</si>
  <si>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</si>
  <si>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</si>
  <si>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</si>
  <si>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</si>
  <si>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</si>
  <si>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</si>
  <si>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</si>
  <si>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</si>
  <si>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</si>
  <si>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</si>
  <si>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</si>
  <si>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</si>
  <si>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</si>
  <si>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</si>
  <si>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</si>
  <si>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</si>
  <si>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</si>
  <si>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</si>
  <si>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</si>
  <si>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</si>
  <si>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</si>
  <si>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</si>
  <si>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</si>
  <si>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</si>
  <si>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</si>
  <si>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</si>
  <si>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</si>
  <si>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</si>
  <si>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</si>
  <si>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</si>
  <si>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</si>
  <si>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</si>
  <si>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</si>
  <si>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</si>
  <si>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</si>
  <si>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</si>
  <si>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</si>
  <si>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</si>
  <si>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</si>
  <si>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</si>
  <si>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</si>
  <si>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</si>
  <si>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</si>
  <si>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</si>
  <si>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</si>
  <si>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</si>
  <si>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</si>
  <si>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</si>
  <si>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</si>
  <si>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</si>
  <si>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</si>
  <si>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</si>
  <si>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</si>
  <si>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</si>
  <si>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</si>
  <si>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</si>
  <si>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</si>
  <si>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</si>
  <si>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</si>
  <si>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</si>
  <si>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</si>
  <si>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</si>
  <si>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</si>
  <si>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</si>
  <si>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</si>
  <si>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</si>
  <si>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</si>
  <si>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</si>
  <si>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</si>
  <si>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</si>
  <si>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</si>
  <si>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</si>
  <si>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</si>
  <si>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</si>
  <si>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</si>
  <si>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</si>
  <si>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</si>
  <si>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</si>
  <si>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</si>
  <si>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</si>
  <si>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</si>
  <si>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</si>
  <si>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</si>
  <si>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</si>
  <si>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</si>
  <si>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</si>
  <si>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</si>
  <si>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</si>
  <si>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</si>
  <si>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</si>
  <si>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</si>
  <si>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</si>
  <si>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</si>
  <si>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</si>
  <si>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</si>
  <si>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</si>
  <si>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</si>
  <si>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</si>
  <si>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</si>
  <si>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</si>
  <si>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</si>
  <si>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</si>
  <si>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</si>
  <si>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</si>
  <si>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</si>
  <si>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</si>
  <si>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</si>
  <si>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</si>
  <si>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</si>
  <si>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</si>
  <si>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</si>
  <si>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</si>
  <si>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</si>
  <si>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</si>
  <si>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</si>
  <si>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</si>
  <si>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</si>
  <si>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</si>
  <si>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</si>
  <si>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</si>
  <si>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</si>
  <si>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</si>
  <si>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</si>
  <si>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</si>
  <si>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</si>
  <si>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</si>
  <si>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</si>
  <si>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</si>
  <si>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</si>
  <si>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</si>
  <si>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</si>
  <si>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</si>
  <si>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</si>
  <si>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</si>
  <si>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</si>
  <si>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</si>
  <si>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</si>
  <si>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</si>
  <si>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</si>
  <si>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</si>
  <si>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</si>
  <si>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</si>
  <si>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</si>
  <si>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</si>
  <si>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</si>
  <si>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</si>
  <si>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</si>
  <si>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</si>
  <si>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</si>
  <si>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</si>
  <si>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</si>
  <si>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</si>
  <si>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</si>
  <si>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</si>
  <si>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</si>
  <si>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</si>
  <si>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</si>
  <si>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</si>
  <si>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</si>
  <si>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</si>
  <si>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</si>
  <si>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</si>
  <si>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</si>
  <si>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</si>
  <si>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</si>
  <si>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</si>
  <si>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</si>
  <si>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</si>
  <si>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</si>
  <si>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</si>
  <si>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</si>
  <si>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</si>
  <si>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</si>
  <si>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</si>
  <si>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</si>
  <si>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</si>
  <si>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</si>
  <si>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</si>
  <si>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</si>
  <si>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</si>
  <si>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</si>
  <si>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</si>
  <si>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</si>
  <si>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</si>
  <si>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</si>
  <si>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</si>
  <si>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</si>
  <si>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</si>
  <si>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</si>
  <si>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</si>
  <si>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</si>
  <si>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</si>
  <si>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</si>
  <si>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</si>
  <si>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</si>
  <si>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</si>
  <si>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</si>
  <si>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</si>
  <si>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</si>
  <si>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</si>
  <si>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</si>
  <si>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</si>
  <si>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</si>
  <si>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</si>
  <si>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</si>
  <si>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</si>
  <si>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</si>
  <si>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</si>
  <si>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</si>
  <si>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</si>
  <si>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</si>
  <si>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</si>
  <si>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</si>
  <si>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</si>
  <si>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</si>
  <si>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</si>
  <si>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</si>
  <si>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</si>
  <si>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</si>
  <si>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</si>
  <si>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</si>
  <si>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</si>
  <si>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</si>
  <si>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</si>
  <si>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</si>
  <si>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</si>
  <si>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</si>
  <si>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</si>
  <si>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</si>
  <si>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</si>
  <si>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</si>
  <si>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</si>
  <si>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</si>
  <si>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</si>
  <si>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</si>
  <si>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</si>
  <si>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</si>
  <si>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</si>
  <si>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</si>
  <si>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</si>
  <si>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</si>
  <si>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</si>
  <si>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</si>
  <si>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</si>
  <si>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</si>
  <si>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</si>
  <si>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</si>
  <si>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</si>
  <si>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</si>
  <si>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</si>
  <si>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</si>
  <si>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</si>
  <si>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</si>
  <si>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</si>
  <si>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</si>
  <si>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</si>
  <si>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</si>
  <si>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</si>
  <si>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</si>
  <si>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</si>
  <si>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</si>
  <si>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</si>
  <si>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</si>
  <si>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</si>
  <si>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</si>
  <si>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</si>
  <si>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</si>
  <si>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</si>
  <si>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</si>
  <si>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</si>
  <si>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</si>
  <si>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</si>
  <si>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</si>
  <si>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</si>
  <si>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</si>
  <si>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</si>
  <si>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</si>
  <si>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</si>
  <si>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</si>
  <si>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</si>
  <si>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</si>
  <si>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</si>
  <si>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</si>
  <si>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</si>
  <si>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</si>
  <si>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</si>
  <si>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</si>
  <si>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</si>
  <si>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</si>
  <si>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</si>
  <si>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</si>
  <si>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</si>
  <si>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</si>
  <si>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</si>
  <si>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</si>
  <si>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</si>
  <si>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</si>
  <si>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</si>
  <si>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</si>
  <si>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</si>
  <si>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</si>
  <si>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</si>
  <si>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</si>
  <si>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</si>
  <si>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</si>
  <si>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</si>
  <si>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</si>
  <si>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</si>
  <si>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</si>
  <si>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</si>
  <si>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</si>
  <si>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</si>
  <si>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</si>
  <si>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</si>
  <si>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</si>
  <si>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</si>
  <si>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</si>
  <si>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</si>
  <si>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</si>
  <si>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</si>
  <si>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</si>
  <si>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</si>
  <si>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</si>
  <si>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</si>
  <si>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</si>
  <si>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</si>
  <si>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</si>
  <si>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</si>
  <si>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</si>
  <si>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</si>
  <si>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</si>
  <si>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</si>
  <si>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</si>
  <si>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</si>
  <si>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</si>
  <si>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</si>
  <si>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</si>
  <si>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</si>
  <si>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</si>
  <si>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</si>
  <si>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</si>
  <si>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</si>
  <si>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</si>
  <si>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</si>
  <si>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</si>
  <si>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</si>
  <si>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</si>
  <si>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</si>
  <si>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</si>
  <si>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</si>
  <si>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</si>
  <si>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</si>
  <si>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</si>
  <si>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</si>
  <si>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</si>
  <si>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</si>
  <si>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</si>
  <si>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</si>
  <si>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</si>
  <si>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</si>
  <si>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</si>
  <si>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</si>
  <si>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</si>
  <si>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</si>
  <si>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</si>
  <si>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</si>
  <si>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</si>
  <si>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</si>
  <si>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</si>
  <si>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</si>
  <si>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</si>
  <si>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</si>
  <si>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</si>
  <si>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</si>
  <si>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</si>
  <si>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</si>
  <si>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</si>
  <si>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</si>
  <si>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</si>
  <si>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</si>
  <si>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</si>
  <si>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</si>
  <si>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</si>
  <si>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</si>
  <si>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</si>
  <si>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</si>
  <si>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</si>
  <si>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</si>
  <si>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</si>
  <si>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</si>
  <si>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</si>
  <si>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</si>
  <si>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</si>
  <si>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</si>
  <si>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</si>
  <si>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</si>
  <si>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</si>
  <si>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</si>
  <si>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</si>
  <si>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</si>
  <si>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</si>
  <si>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</si>
  <si>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</si>
  <si>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</si>
  <si>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</si>
  <si>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</si>
  <si>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</si>
  <si>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</si>
  <si>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</si>
  <si>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</si>
  <si>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</si>
  <si>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</si>
  <si>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</si>
  <si>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</si>
  <si>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</si>
  <si>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</si>
  <si>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</si>
  <si>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</si>
  <si>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</si>
  <si>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</si>
  <si>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</si>
  <si>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</si>
  <si>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</si>
  <si>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</si>
  <si>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</si>
  <si>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</si>
  <si>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</si>
  <si>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</si>
  <si>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</si>
  <si>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</si>
  <si>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</si>
  <si>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</si>
  <si>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</si>
  <si>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</si>
  <si>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</si>
  <si>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</si>
  <si>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</si>
  <si>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</si>
  <si>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</si>
  <si>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</si>
  <si>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</si>
  <si>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</si>
  <si>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</si>
  <si>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</si>
  <si>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</si>
  <si>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</si>
  <si>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</si>
  <si>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</si>
  <si>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</si>
  <si>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</si>
  <si>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</si>
  <si>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</si>
  <si>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</si>
  <si>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</si>
  <si>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</si>
  <si>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</si>
  <si>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</si>
  <si>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</si>
  <si>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</si>
  <si>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</si>
  <si>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</si>
  <si>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</si>
  <si>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</si>
  <si>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</si>
  <si>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</si>
  <si>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</si>
  <si>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</si>
  <si>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</si>
  <si>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</si>
  <si>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</si>
  <si>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</si>
  <si>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</si>
  <si>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</si>
  <si>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</si>
  <si>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</si>
  <si>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</si>
  <si>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</si>
  <si>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</si>
  <si>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</si>
  <si>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</si>
  <si>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</si>
  <si>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</si>
  <si>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</si>
  <si>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</si>
  <si>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</si>
  <si>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</si>
  <si>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</si>
  <si>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</si>
  <si>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</si>
  <si>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</si>
  <si>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</si>
  <si>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</si>
  <si>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</si>
  <si>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</si>
  <si>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</si>
  <si>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</si>
  <si>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</si>
  <si>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</si>
  <si>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</si>
  <si>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</si>
  <si>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</si>
  <si>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</si>
  <si>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</si>
  <si>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</si>
  <si>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</si>
  <si>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</si>
  <si>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</si>
  <si>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</si>
  <si>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</si>
  <si>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</si>
  <si>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</si>
  <si>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</si>
  <si>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</si>
  <si>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</si>
  <si>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</si>
  <si>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</si>
  <si>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</si>
  <si>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</si>
  <si>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</si>
  <si>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</si>
  <si>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</si>
  <si>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</si>
  <si>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</si>
  <si>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</si>
  <si>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</si>
  <si>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</si>
  <si>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</si>
  <si>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</si>
  <si>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</si>
  <si>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</si>
  <si>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</si>
  <si>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</si>
  <si>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</si>
  <si>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</si>
  <si>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</si>
  <si>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</si>
  <si>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</si>
  <si>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</si>
  <si>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</si>
  <si>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</si>
  <si>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</si>
  <si>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</si>
  <si>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</si>
  <si>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</si>
  <si>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</si>
  <si>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</si>
  <si>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</si>
  <si>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</si>
  <si>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</si>
  <si>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</si>
  <si>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</si>
  <si>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</si>
  <si>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</si>
  <si>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</si>
  <si>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</si>
  <si>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</si>
  <si>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</si>
  <si>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</si>
  <si>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</si>
  <si>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</si>
  <si>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</si>
  <si>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</si>
  <si>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</si>
  <si>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</si>
  <si>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</si>
  <si>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</si>
  <si>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</si>
  <si>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</si>
  <si>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</si>
  <si>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</si>
  <si>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</si>
  <si>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</si>
  <si>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</si>
  <si>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</si>
  <si>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</si>
  <si>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</si>
  <si>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</si>
  <si>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</si>
  <si>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</si>
  <si>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</si>
  <si>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</si>
  <si>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</si>
  <si>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</si>
  <si>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</si>
  <si>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</si>
  <si>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</si>
  <si>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</si>
  <si>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</si>
  <si>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</si>
  <si>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</si>
  <si>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</si>
  <si>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</si>
  <si>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</si>
  <si>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</si>
  <si>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</si>
  <si>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</si>
  <si>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</si>
  <si>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</si>
  <si>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</si>
  <si>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</si>
  <si>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</si>
  <si>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</si>
  <si>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</si>
  <si>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</si>
  <si>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</si>
  <si>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</si>
  <si>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</si>
  <si>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</si>
  <si>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</si>
  <si>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</si>
  <si>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</si>
  <si>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</si>
  <si>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</si>
  <si>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</si>
  <si>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</si>
  <si>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</si>
  <si>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</si>
  <si>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</si>
  <si>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</si>
  <si>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</si>
  <si>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</si>
  <si>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</si>
  <si>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</si>
  <si>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</si>
  <si>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</si>
  <si>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</si>
  <si>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</si>
  <si>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</si>
  <si>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</si>
  <si>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</si>
  <si>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</si>
  <si>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</si>
  <si>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</si>
  <si>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</si>
  <si>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</si>
  <si>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</si>
  <si>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</si>
  <si>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</si>
  <si>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</si>
  <si>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</si>
  <si>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</si>
  <si>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</si>
  <si>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</si>
  <si>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</si>
  <si>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</si>
  <si>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</si>
  <si>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</si>
  <si>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</si>
  <si>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</si>
  <si>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</si>
  <si>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</si>
  <si>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</si>
  <si>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</si>
  <si>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</si>
  <si>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</si>
  <si>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</si>
  <si>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</si>
  <si>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</si>
  <si>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</si>
  <si>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</si>
  <si>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</si>
  <si>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</si>
  <si>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</si>
  <si>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</si>
  <si>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</si>
  <si>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</si>
  <si>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</si>
  <si>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</si>
  <si>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</si>
  <si>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</si>
  <si>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</si>
  <si>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</si>
  <si>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</si>
  <si>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</si>
  <si>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</si>
  <si>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</si>
  <si>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</si>
  <si>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</si>
  <si>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</si>
  <si>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</si>
  <si>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</si>
  <si>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</si>
  <si>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</si>
  <si>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</si>
  <si>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</si>
  <si>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</si>
  <si>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</si>
  <si>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</si>
  <si>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</si>
  <si>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</si>
  <si>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</si>
  <si>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</si>
  <si>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</si>
  <si>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</si>
  <si>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</si>
  <si>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</si>
  <si>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</si>
  <si>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</si>
  <si>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</si>
  <si>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</si>
  <si>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</si>
  <si>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</si>
  <si>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</si>
  <si>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</si>
  <si>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</si>
  <si>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</si>
  <si>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</si>
  <si>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</si>
  <si>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</si>
  <si>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</si>
  <si>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</si>
  <si>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</si>
  <si>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</si>
  <si>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</si>
  <si>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</si>
  <si>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</si>
  <si>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</si>
  <si>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</si>
  <si>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</si>
  <si>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</si>
  <si>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</si>
  <si>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</si>
  <si>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</si>
  <si>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</si>
  <si>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</si>
  <si>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</si>
  <si>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</si>
  <si>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</si>
  <si>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</si>
  <si>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</si>
  <si>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</si>
  <si>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</si>
  <si>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</si>
  <si>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</si>
  <si>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</si>
  <si>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</si>
  <si>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</si>
  <si>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</si>
  <si>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</si>
  <si>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</si>
  <si>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</si>
  <si>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</si>
  <si>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</si>
  <si>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</si>
  <si>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</si>
  <si>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</si>
  <si>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</si>
  <si>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</si>
  <si>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</si>
  <si>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</si>
  <si>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</si>
  <si>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</si>
  <si>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</si>
  <si>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</si>
  <si>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</si>
  <si>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</si>
  <si>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</si>
  <si>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</si>
  <si>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</si>
  <si>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</si>
  <si>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</si>
  <si>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</si>
  <si>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</si>
  <si>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</si>
  <si>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</si>
  <si>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</si>
  <si>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</si>
  <si>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</si>
  <si>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</si>
  <si>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</si>
  <si>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</si>
  <si>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</si>
  <si>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</si>
  <si>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</si>
  <si>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</si>
  <si>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</si>
  <si>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</si>
  <si>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</si>
  <si>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</si>
  <si>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</si>
  <si>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</si>
  <si>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</si>
  <si>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</si>
  <si>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</si>
  <si>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</si>
  <si>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</si>
  <si>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</si>
  <si>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</si>
  <si>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</si>
  <si>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</si>
  <si>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</si>
  <si>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</si>
  <si>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</si>
  <si>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</si>
  <si>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</si>
  <si>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</si>
  <si>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</si>
  <si>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</si>
  <si>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</si>
  <si>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</si>
  <si>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</si>
  <si>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</si>
  <si>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</si>
  <si>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</si>
  <si>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</si>
  <si>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</si>
  <si>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</si>
  <si>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</si>
  <si>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</si>
  <si>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</si>
  <si>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</si>
  <si>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</si>
  <si>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</si>
  <si>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</si>
  <si>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</si>
  <si>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</si>
  <si>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</si>
  <si>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</si>
  <si>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</si>
  <si>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</si>
  <si>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</si>
  <si>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</si>
  <si>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</si>
  <si>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</si>
  <si>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</si>
  <si>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</si>
  <si>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</si>
  <si>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</si>
  <si>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</si>
  <si>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</si>
  <si>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</si>
  <si>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</si>
  <si>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</si>
  <si>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</si>
  <si>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</si>
  <si>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</si>
  <si>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</si>
  <si>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</si>
  <si>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</si>
  <si>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</si>
  <si>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</si>
  <si>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</si>
  <si>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</si>
  <si>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</si>
  <si>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</si>
  <si>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</si>
  <si>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</si>
  <si>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</si>
  <si>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</si>
  <si>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</si>
  <si>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</si>
  <si>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</si>
  <si>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</si>
  <si>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</si>
  <si>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</si>
  <si>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</si>
  <si>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</si>
  <si>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</si>
  <si>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</si>
  <si>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</si>
  <si>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</si>
  <si>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</si>
  <si>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</si>
  <si>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</si>
  <si>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</si>
  <si>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</si>
  <si>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</si>
  <si>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</si>
  <si>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</si>
  <si>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</si>
  <si>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</si>
  <si>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</si>
  <si>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</si>
  <si>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</si>
  <si>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</si>
  <si>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</si>
  <si>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</si>
  <si>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</si>
  <si>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</si>
  <si>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</si>
  <si>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</si>
  <si>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</si>
  <si>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</si>
  <si>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</si>
  <si>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</si>
  <si>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</si>
  <si>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</si>
  <si>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</si>
  <si>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</si>
  <si>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</si>
  <si>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</si>
  <si>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</si>
  <si>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</si>
  <si>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</si>
  <si>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</si>
  <si>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</si>
  <si>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</si>
  <si>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</si>
  <si>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</si>
  <si>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</si>
  <si>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</si>
  <si>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</si>
  <si>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</si>
  <si>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</si>
  <si>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</si>
  <si>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</si>
  <si>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</si>
  <si>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</si>
  <si>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</si>
  <si>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</si>
  <si>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</si>
  <si>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</si>
  <si>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</si>
  <si>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</si>
  <si>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</si>
  <si>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</si>
  <si>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</si>
  <si>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</si>
  <si>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</si>
  <si>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</si>
  <si>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</si>
  <si>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</si>
  <si>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</si>
  <si>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</si>
  <si>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</si>
  <si>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</si>
  <si>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</si>
  <si>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</si>
  <si>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</si>
  <si>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</si>
  <si>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</si>
  <si>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</si>
  <si>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</si>
  <si>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</si>
  <si>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</si>
  <si>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</si>
  <si>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</si>
  <si>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</si>
  <si>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</si>
  <si>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</si>
  <si>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</si>
  <si>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</si>
  <si>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</si>
  <si>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</si>
  <si>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</si>
  <si>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</si>
  <si>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</si>
  <si>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</si>
  <si>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</si>
  <si>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</si>
  <si>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</si>
  <si>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</si>
  <si>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</si>
  <si>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</si>
  <si>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</si>
  <si>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</si>
  <si>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</si>
  <si>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</si>
  <si>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</si>
  <si>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</si>
  <si>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</si>
  <si>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</si>
  <si>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</si>
  <si>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</si>
  <si>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</si>
  <si>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</si>
  <si>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</si>
  <si>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</si>
  <si>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</si>
  <si>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</si>
  <si>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</si>
  <si>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</si>
  <si>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</si>
  <si>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</si>
  <si>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</si>
  <si>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</si>
  <si>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</si>
  <si>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</si>
  <si>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</si>
  <si>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</si>
  <si>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</si>
  <si>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</si>
  <si>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</si>
  <si>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</si>
  <si>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</si>
  <si>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</si>
  <si>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</si>
  <si>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</si>
  <si>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</si>
  <si>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</si>
  <si>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</si>
  <si>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</si>
  <si>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</si>
  <si>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</si>
  <si>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</si>
  <si>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</si>
  <si>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</si>
  <si>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</si>
  <si>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</si>
  <si>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</si>
  <si>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</si>
  <si>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</si>
  <si>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</si>
  <si>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</si>
  <si>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</si>
  <si>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</si>
  <si>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</si>
  <si>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</si>
  <si>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</si>
  <si>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</si>
  <si>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</si>
  <si>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</si>
  <si>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</si>
  <si>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</si>
  <si>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</si>
  <si>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</si>
  <si>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</si>
  <si>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</si>
  <si>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</si>
  <si>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</si>
  <si>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</si>
  <si>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</si>
  <si>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</si>
  <si>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</si>
  <si>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</si>
  <si>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</si>
  <si>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</si>
  <si>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</si>
  <si>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</si>
  <si>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</si>
  <si>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</si>
  <si>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</si>
  <si>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</si>
  <si>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</si>
  <si>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</si>
  <si>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</si>
  <si>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</si>
  <si>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</si>
  <si>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</si>
  <si>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</si>
  <si>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</si>
  <si>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</si>
  <si>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</si>
  <si>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</si>
  <si>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</si>
  <si>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</si>
  <si>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</si>
  <si>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</si>
  <si>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</si>
  <si>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</si>
  <si>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</si>
  <si>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</si>
  <si>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</si>
  <si>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</si>
  <si>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</si>
  <si>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</si>
  <si>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</si>
  <si>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</si>
  <si>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</si>
  <si>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</si>
  <si>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</si>
  <si>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</si>
  <si>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</si>
  <si>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</si>
  <si>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</si>
  <si>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</si>
  <si>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</si>
  <si>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</si>
  <si>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</si>
  <si>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</si>
  <si>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</si>
  <si>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</si>
  <si>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</si>
  <si>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</si>
  <si>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</si>
  <si>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</si>
  <si>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</si>
  <si>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</si>
  <si>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</si>
  <si>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</si>
  <si>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</si>
  <si>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</si>
  <si>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</si>
  <si>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</si>
  <si>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</si>
  <si>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</si>
  <si>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</si>
  <si>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</si>
  <si>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</si>
  <si>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</si>
  <si>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</si>
  <si>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</si>
  <si>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</si>
  <si>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</si>
  <si>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</si>
  <si>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</si>
  <si>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</si>
  <si>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</si>
  <si>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</si>
  <si>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</si>
  <si>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</si>
  <si>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</si>
  <si>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</si>
  <si>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</si>
  <si>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</si>
  <si>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</si>
  <si>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</si>
  <si>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</si>
  <si>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</si>
  <si>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</si>
  <si>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</si>
  <si>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</si>
  <si>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</si>
  <si>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</si>
  <si>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</si>
  <si>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</si>
  <si>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</si>
  <si>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</si>
  <si>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</si>
  <si>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</si>
  <si>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</si>
  <si>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</si>
  <si>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</si>
  <si>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</si>
  <si>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</si>
  <si>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</si>
  <si>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</si>
  <si>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</si>
  <si>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</si>
  <si>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</si>
  <si>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</si>
  <si>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</si>
  <si>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</si>
  <si>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</si>
  <si>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</si>
  <si>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</si>
  <si>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</si>
  <si>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</si>
  <si>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</si>
  <si>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</si>
  <si>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</si>
  <si>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</si>
  <si>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</si>
  <si>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</si>
  <si>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</si>
  <si>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</si>
  <si>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</si>
  <si>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</si>
  <si>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</si>
  <si>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</si>
  <si>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</si>
  <si>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</si>
  <si>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</si>
  <si>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</si>
  <si>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</si>
  <si>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</si>
  <si>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</si>
  <si>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</si>
  <si>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</si>
  <si>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</si>
  <si>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</si>
  <si>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</si>
  <si>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</si>
  <si>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</si>
  <si>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</si>
  <si>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</si>
  <si>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</si>
  <si>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</si>
  <si>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</si>
  <si>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</si>
  <si>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</si>
  <si>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</si>
  <si>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</si>
  <si>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</si>
  <si>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</si>
  <si>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</si>
  <si>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</si>
  <si>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</si>
  <si>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</si>
  <si>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</si>
  <si>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</si>
  <si>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</si>
  <si>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</si>
  <si>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</si>
  <si>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</si>
  <si>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</si>
  <si>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</si>
  <si>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</si>
  <si>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</si>
  <si>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</si>
  <si>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</si>
  <si>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</si>
  <si>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</si>
  <si>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</si>
  <si>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</si>
  <si>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</si>
  <si>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</si>
  <si>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</si>
  <si>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</si>
  <si>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</si>
  <si>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</si>
  <si>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</si>
  <si>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</si>
  <si>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</si>
  <si>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</si>
  <si>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</si>
  <si>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</si>
  <si>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</si>
  <si>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</si>
  <si>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</si>
  <si>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</si>
  <si>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</si>
  <si>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</si>
  <si>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</si>
  <si>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</si>
  <si>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</si>
  <si>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</si>
  <si>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</si>
  <si>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</si>
  <si>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</si>
  <si>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</si>
  <si>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</si>
  <si>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</si>
  <si>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</si>
  <si>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</si>
  <si>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</si>
  <si>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</si>
  <si>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</si>
  <si>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</si>
  <si>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</si>
  <si>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</si>
  <si>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</si>
  <si>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</si>
  <si>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</si>
  <si>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</si>
  <si>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</si>
  <si>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</si>
  <si>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</si>
  <si>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</si>
  <si>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</si>
  <si>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</si>
  <si>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</si>
  <si>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</si>
  <si>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</si>
  <si>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</si>
  <si>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</si>
  <si>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</si>
  <si>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</si>
  <si>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</si>
  <si>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</si>
  <si>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</si>
  <si>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</si>
  <si>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</si>
  <si>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</si>
  <si>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</si>
  <si>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</si>
  <si>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</si>
  <si>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</si>
  <si>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</si>
  <si>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</si>
  <si>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</si>
  <si>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</si>
  <si>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</si>
  <si>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</si>
  <si>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</si>
  <si>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</si>
  <si>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</si>
  <si>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</si>
  <si>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</si>
  <si>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</si>
  <si>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</si>
  <si>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</si>
  <si>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</si>
  <si>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</si>
  <si>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</si>
  <si>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</si>
  <si>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</si>
  <si>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</si>
  <si>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</si>
  <si>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</si>
  <si>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</si>
  <si>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</si>
  <si>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</si>
  <si>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</si>
  <si>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</si>
  <si>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</si>
  <si>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</si>
  <si>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</si>
  <si>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</si>
  <si>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</si>
  <si>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</si>
  <si>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</si>
  <si>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</si>
  <si>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</si>
  <si>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</si>
  <si>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</si>
  <si>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</si>
  <si>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</si>
  <si>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</si>
  <si>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</si>
  <si>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</si>
  <si>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</si>
  <si>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</si>
  <si>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</si>
  <si>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</si>
  <si>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</si>
  <si>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</si>
  <si>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</si>
  <si>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</si>
  <si>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</si>
  <si>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</si>
  <si>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</si>
  <si>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</si>
  <si>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</si>
  <si>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</si>
  <si>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</si>
  <si>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</si>
  <si>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</si>
  <si>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</si>
  <si>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</si>
  <si>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</si>
  <si>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</si>
  <si>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</si>
  <si>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</si>
  <si>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</si>
  <si>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</si>
  <si>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</si>
  <si>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</si>
  <si>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</si>
  <si>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</si>
  <si>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</si>
  <si>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</si>
  <si>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</si>
  <si>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</si>
  <si>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</si>
  <si>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</si>
  <si>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</si>
  <si>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</si>
  <si>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</si>
  <si>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</si>
  <si>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</si>
  <si>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</si>
  <si>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</si>
  <si>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</si>
  <si>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</si>
  <si>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</si>
  <si>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</si>
  <si>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</si>
  <si>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</si>
  <si>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</si>
  <si>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</si>
  <si>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</si>
  <si>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</si>
  <si>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</si>
  <si>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</si>
  <si>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</si>
  <si>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</si>
  <si>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</si>
  <si>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</si>
  <si>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</si>
  <si>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</si>
  <si>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</si>
  <si>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</si>
  <si>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</si>
  <si>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</si>
  <si>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</si>
  <si>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</si>
  <si>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</si>
  <si>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</si>
  <si>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</si>
  <si>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</si>
  <si>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</si>
  <si>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</si>
  <si>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</si>
  <si>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</si>
  <si>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</si>
  <si>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</si>
  <si>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</si>
  <si>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</si>
  <si>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</si>
  <si>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</si>
  <si>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</si>
  <si>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</si>
  <si>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</si>
  <si>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</si>
  <si>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</si>
  <si>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</si>
  <si>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</si>
  <si>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</si>
  <si>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</si>
  <si>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</si>
  <si>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</si>
  <si>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</si>
  <si>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</si>
  <si>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</si>
  <si>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</si>
  <si>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</si>
  <si>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</si>
  <si>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</si>
  <si>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</si>
  <si>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</si>
  <si>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</si>
  <si>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</si>
  <si>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</si>
  <si>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</si>
  <si>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</si>
  <si>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</si>
  <si>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</si>
  <si>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</si>
  <si>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</si>
  <si>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</si>
  <si>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</si>
  <si>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</si>
  <si>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</si>
  <si>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</si>
  <si>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</si>
  <si>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</si>
  <si>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</si>
  <si>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</si>
  <si>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</si>
  <si>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</si>
  <si>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</si>
  <si>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</si>
  <si>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</si>
  <si>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</si>
  <si>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</si>
  <si>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</si>
  <si>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</si>
  <si>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</si>
  <si>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</si>
  <si>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</si>
  <si>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</si>
  <si>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</si>
  <si>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</si>
  <si>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</si>
  <si>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</si>
  <si>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</si>
  <si>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</si>
  <si>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</si>
  <si>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</si>
  <si>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</si>
  <si>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</si>
  <si>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</si>
  <si>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</si>
  <si>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</si>
  <si>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</si>
  <si>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</si>
  <si>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</si>
  <si>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</si>
  <si>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</si>
  <si>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</si>
  <si>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</si>
  <si>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</si>
  <si>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</si>
  <si>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</si>
  <si>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</si>
  <si>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</si>
  <si>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</si>
  <si>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</si>
  <si>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</si>
  <si>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</si>
  <si>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</si>
  <si>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</si>
  <si>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</si>
  <si>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</si>
  <si>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</si>
  <si>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</si>
  <si>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</si>
  <si>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</si>
  <si>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</si>
  <si>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</si>
  <si>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</si>
  <si>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</si>
  <si>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</si>
  <si>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</si>
  <si>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</si>
  <si>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</si>
  <si>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</si>
  <si>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</si>
  <si>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</si>
  <si>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</si>
  <si>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</si>
  <si>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</si>
  <si>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</si>
  <si>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</si>
  <si>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</si>
  <si>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</si>
  <si>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</si>
  <si>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</si>
  <si>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</si>
  <si>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</si>
  <si>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</si>
  <si>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</si>
  <si>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</si>
  <si>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</si>
  <si>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</si>
  <si>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</si>
  <si>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</si>
  <si>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</si>
  <si>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</si>
  <si>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</si>
  <si>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</si>
  <si>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</si>
  <si>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</si>
  <si>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</si>
  <si>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</si>
  <si>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</si>
  <si>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</si>
  <si>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</si>
  <si>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</si>
  <si>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</si>
  <si>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</si>
  <si>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</si>
  <si>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</si>
  <si>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</si>
  <si>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</si>
  <si>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</si>
  <si>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</si>
  <si>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</si>
  <si>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</si>
  <si>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</si>
  <si>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</si>
  <si>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</si>
  <si>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</si>
  <si>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</si>
  <si>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</si>
  <si>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</si>
  <si>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</si>
  <si>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</si>
  <si>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</si>
  <si>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</si>
  <si>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</si>
  <si>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</si>
  <si>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</si>
  <si>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</si>
  <si>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</si>
  <si>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</si>
  <si>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</si>
  <si>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</si>
  <si>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</si>
  <si>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</si>
  <si>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</si>
  <si>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</si>
  <si>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</si>
  <si>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</si>
  <si>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</si>
  <si>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</si>
  <si>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</si>
  <si>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</si>
  <si>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</si>
  <si>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</si>
  <si>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</si>
  <si>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</si>
  <si>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</si>
  <si>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</si>
  <si>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</si>
  <si>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</si>
  <si>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</si>
  <si>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</si>
  <si>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</si>
  <si>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</si>
  <si>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</si>
  <si>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</si>
  <si>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</si>
  <si>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</si>
  <si>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</si>
  <si>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</si>
  <si>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</si>
  <si>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</si>
  <si>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</si>
  <si>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</si>
  <si>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</si>
  <si>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</si>
  <si>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</si>
  <si>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</si>
  <si>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</si>
  <si>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</si>
  <si>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</si>
  <si>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</si>
  <si>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</si>
  <si>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</si>
  <si>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</si>
  <si>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</si>
  <si>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</si>
  <si>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</si>
  <si>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</si>
  <si>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</si>
  <si>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</si>
  <si>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</si>
  <si>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</si>
  <si>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</si>
  <si>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</si>
  <si>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</si>
  <si>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</si>
  <si>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</si>
  <si>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</si>
  <si>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</si>
  <si>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</si>
  <si>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</si>
  <si>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</si>
  <si>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</si>
  <si>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</si>
  <si>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</si>
  <si>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</si>
  <si>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</si>
  <si>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</si>
  <si>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</si>
  <si>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</si>
  <si>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</si>
  <si>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</si>
  <si>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</si>
  <si>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</si>
  <si>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</si>
  <si>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</si>
  <si>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</si>
  <si>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</si>
  <si>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</si>
  <si>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</si>
  <si>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</si>
  <si>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</si>
  <si>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</si>
  <si>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</si>
  <si>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</si>
  <si>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</si>
  <si>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</si>
  <si>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</si>
  <si>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</si>
  <si>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</si>
  <si>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</si>
  <si>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</si>
  <si>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</si>
  <si>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</si>
  <si>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</si>
  <si>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</si>
  <si>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</si>
  <si>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</si>
  <si>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</si>
  <si>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</si>
  <si>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</si>
  <si>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</si>
  <si>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</si>
  <si>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</si>
  <si>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</si>
  <si>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</si>
  <si>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</si>
  <si>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</si>
  <si>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</si>
  <si>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</si>
  <si>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</si>
  <si>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</si>
  <si>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</si>
  <si>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</si>
  <si>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</si>
  <si>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</si>
  <si>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</si>
  <si>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</si>
  <si>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</si>
  <si>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</si>
  <si>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</si>
  <si>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</si>
  <si>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</si>
  <si>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</si>
  <si>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</si>
  <si>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</si>
  <si>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</si>
  <si>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</si>
  <si>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</si>
  <si>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</si>
  <si>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</si>
  <si>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</si>
  <si>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</si>
  <si>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</si>
  <si>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</si>
  <si>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</si>
  <si>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</si>
  <si>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</si>
  <si>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</si>
  <si>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</si>
  <si>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</si>
  <si>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</si>
  <si>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</si>
  <si>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</si>
  <si>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</si>
  <si>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</si>
  <si>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</si>
  <si>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</si>
  <si>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</si>
  <si>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</si>
  <si>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</si>
  <si>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</si>
  <si>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</si>
  <si>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</si>
  <si>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</si>
  <si>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</si>
  <si>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</si>
  <si>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</si>
  <si>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</si>
  <si>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</si>
  <si>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</si>
  <si>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</si>
  <si>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</si>
  <si>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</si>
  <si>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</si>
  <si>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</si>
  <si>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</si>
  <si>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</si>
  <si>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</si>
  <si>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</si>
  <si>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</si>
  <si>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</si>
  <si>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</si>
  <si>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</si>
  <si>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</si>
  <si>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</si>
  <si>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</si>
  <si>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</si>
  <si>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</si>
  <si>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</si>
  <si>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</si>
  <si>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</si>
  <si>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</si>
  <si>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</si>
  <si>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</si>
  <si>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</si>
  <si>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</si>
  <si>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</si>
  <si>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</si>
  <si>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</si>
  <si>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</si>
  <si>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</si>
  <si>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</si>
  <si>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</si>
  <si>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</si>
  <si>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</si>
  <si>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</si>
  <si>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</si>
  <si>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</si>
  <si>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</si>
  <si>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</si>
  <si>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</si>
  <si>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</si>
  <si>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</si>
  <si>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</si>
  <si>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</si>
  <si>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</si>
  <si>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</si>
  <si>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</si>
  <si>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</si>
  <si>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</si>
  <si>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</si>
  <si>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</si>
  <si>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</si>
  <si>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</si>
  <si>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</si>
  <si>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</si>
  <si>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</si>
  <si>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</si>
  <si>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</si>
  <si>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</si>
  <si>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</si>
  <si>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</si>
  <si>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</si>
  <si>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</si>
  <si>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</si>
  <si>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</si>
  <si>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</si>
  <si>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</si>
  <si>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</si>
  <si>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</si>
  <si>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</si>
  <si>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</si>
  <si>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</si>
  <si>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</si>
  <si>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</si>
  <si>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</si>
  <si>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</si>
  <si>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</si>
  <si>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</si>
  <si>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</si>
  <si>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</si>
  <si>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</si>
  <si>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</si>
  <si>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</si>
  <si>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</si>
  <si>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</si>
  <si>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</si>
  <si>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</si>
  <si>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</si>
  <si>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</si>
  <si>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</si>
  <si>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</si>
  <si>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</si>
  <si>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</si>
  <si>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</si>
  <si>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</si>
  <si>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</si>
  <si>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</si>
  <si>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</si>
  <si>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</si>
  <si>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</si>
  <si>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</si>
  <si>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</si>
  <si>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</si>
  <si>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</si>
  <si>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</si>
  <si>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</si>
  <si>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</si>
  <si>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</si>
  <si>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</si>
  <si>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</si>
  <si>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</si>
  <si>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</si>
  <si>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</si>
  <si>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</si>
  <si>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</si>
  <si>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</si>
  <si>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</si>
  <si>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</si>
  <si>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</si>
  <si>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</si>
  <si>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</si>
  <si>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</si>
  <si>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</si>
  <si>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</si>
  <si>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</si>
  <si>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</si>
  <si>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</si>
  <si>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</si>
  <si>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</si>
  <si>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</si>
  <si>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</si>
  <si>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</si>
  <si>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</si>
  <si>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</si>
  <si>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</si>
  <si>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</si>
  <si>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</si>
  <si>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</si>
  <si>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</si>
  <si>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</si>
  <si>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</si>
  <si>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</si>
  <si>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</si>
  <si>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</si>
  <si>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</si>
  <si>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</si>
  <si>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</si>
  <si>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</si>
  <si>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</si>
  <si>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</si>
  <si>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</si>
  <si>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</si>
  <si>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</si>
  <si>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</si>
  <si>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</si>
  <si>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</si>
  <si>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</si>
  <si>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</si>
  <si>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</si>
  <si>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</si>
  <si>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</si>
  <si>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</si>
  <si>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</si>
  <si>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</si>
  <si>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</si>
  <si>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</si>
  <si>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</si>
  <si>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</si>
  <si>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</si>
  <si>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</si>
  <si>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</si>
  <si>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</si>
  <si>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</si>
  <si>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</si>
  <si>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</si>
  <si>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</si>
  <si>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</si>
  <si>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</si>
  <si>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</si>
  <si>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</si>
  <si>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</si>
  <si>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</si>
  <si>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</si>
  <si>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</si>
  <si>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</si>
  <si>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</si>
  <si>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</si>
  <si>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</si>
  <si>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</si>
  <si>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</si>
  <si>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</si>
  <si>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</si>
  <si>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</si>
  <si>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</si>
  <si>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</si>
  <si>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</si>
  <si>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</si>
  <si>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</si>
  <si>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</si>
  <si>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</si>
  <si>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</si>
  <si>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</si>
  <si>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</si>
  <si>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</si>
  <si>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</si>
  <si>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</si>
  <si>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</si>
  <si>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</si>
  <si>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</si>
  <si>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</si>
  <si>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</si>
  <si>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</si>
  <si>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</si>
  <si>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</si>
  <si>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</si>
  <si>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</si>
  <si>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</si>
  <si>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</si>
  <si>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</si>
  <si>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</si>
  <si>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</si>
  <si>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</si>
  <si>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</si>
  <si>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</si>
  <si>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</si>
  <si>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</si>
  <si>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</si>
  <si>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</si>
  <si>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</si>
  <si>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</si>
  <si>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</si>
  <si>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</si>
  <si>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</si>
  <si>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</si>
  <si>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</si>
  <si>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</si>
  <si>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</si>
  <si>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</si>
  <si>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</si>
  <si>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</si>
  <si>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</si>
  <si>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</si>
  <si>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</si>
  <si>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</si>
  <si>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</si>
  <si>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</si>
  <si>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</si>
  <si>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</si>
  <si>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</si>
  <si>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</si>
  <si>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</si>
  <si>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</si>
  <si>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</si>
  <si>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</si>
  <si>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</si>
  <si>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</si>
  <si>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</si>
  <si>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</si>
  <si>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</si>
  <si>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</si>
  <si>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</si>
  <si>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</si>
  <si>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</si>
  <si>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</si>
  <si>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</si>
  <si>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</si>
  <si>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</si>
  <si>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</si>
  <si>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</si>
  <si>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</si>
  <si>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</si>
  <si>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</si>
  <si>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</si>
  <si>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</si>
  <si>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</si>
  <si>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</si>
  <si>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</si>
  <si>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</si>
  <si>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</si>
  <si>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</si>
  <si>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</si>
  <si>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</si>
  <si>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</si>
  <si>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</si>
  <si>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</si>
  <si>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</si>
  <si>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</si>
  <si>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</si>
  <si>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</si>
  <si>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</si>
  <si>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</si>
  <si>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</si>
  <si>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</si>
  <si>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</si>
  <si>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</si>
  <si>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</si>
  <si>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</si>
  <si>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</si>
  <si>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</si>
  <si>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</si>
  <si>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</si>
  <si>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</si>
  <si>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</si>
  <si>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</si>
  <si>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</si>
  <si>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</si>
  <si>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</si>
  <si>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</si>
  <si>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</si>
  <si>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</si>
  <si>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</si>
  <si>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</si>
  <si>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</si>
  <si>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</si>
  <si>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</si>
  <si>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</si>
  <si>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</si>
  <si>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</si>
  <si>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</si>
  <si>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</si>
  <si>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</si>
  <si>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</si>
  <si>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</si>
  <si>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</si>
  <si>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</si>
  <si>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</si>
  <si>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</si>
  <si>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</si>
  <si>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</si>
  <si>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</si>
  <si>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</si>
  <si>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</si>
  <si>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</si>
  <si>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</si>
  <si>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</si>
  <si>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</si>
  <si>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</si>
  <si>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</si>
  <si>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</si>
  <si>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</si>
  <si>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</si>
  <si>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</si>
  <si>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</si>
  <si>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</si>
  <si>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</si>
  <si>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</si>
  <si>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</si>
  <si>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</si>
  <si>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</si>
  <si>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</si>
  <si>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</si>
  <si>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</si>
  <si>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</si>
  <si>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</si>
  <si>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</si>
  <si>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</si>
  <si>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</si>
  <si>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</si>
  <si>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</si>
  <si>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</si>
  <si>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</si>
  <si>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</si>
  <si>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</si>
  <si>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</si>
  <si>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</si>
  <si>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</si>
  <si>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</si>
  <si>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</si>
  <si>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</si>
  <si>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</si>
  <si>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</si>
  <si>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</si>
  <si>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</si>
  <si>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</si>
  <si>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</si>
  <si>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</si>
  <si>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</si>
  <si>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</si>
  <si>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</si>
  <si>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</si>
  <si>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</si>
  <si>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</si>
  <si>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</si>
  <si>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</si>
  <si>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</si>
  <si>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</si>
  <si>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</si>
  <si>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</si>
  <si>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</si>
  <si>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</si>
  <si>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</si>
  <si>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</si>
  <si>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</si>
  <si>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</si>
  <si>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</si>
  <si>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</si>
  <si>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</si>
  <si>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</si>
  <si>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</si>
  <si>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</si>
  <si>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</si>
  <si>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</si>
  <si>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</si>
  <si>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</si>
  <si>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</si>
  <si>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</si>
  <si>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</si>
  <si>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</si>
  <si>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</si>
  <si>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</si>
  <si>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</si>
  <si>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</si>
  <si>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</si>
  <si>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</si>
  <si>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</si>
  <si>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</si>
  <si>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</si>
  <si>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</si>
  <si>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</si>
  <si>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</si>
  <si>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</si>
  <si>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</si>
  <si>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</si>
  <si>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</si>
  <si>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</si>
  <si>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</si>
  <si>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</si>
  <si>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</si>
  <si>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</si>
  <si>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</si>
  <si>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</si>
  <si>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</si>
  <si>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</si>
  <si>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</si>
  <si>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</si>
  <si>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</si>
  <si>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</si>
  <si>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</si>
  <si>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</si>
  <si>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</si>
  <si>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</si>
  <si>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</si>
  <si>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</si>
  <si>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</si>
  <si>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</si>
  <si>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</si>
  <si>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</si>
  <si>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</si>
  <si>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</si>
  <si>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</si>
  <si>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</si>
  <si>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</si>
  <si>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</si>
  <si>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</si>
  <si>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</si>
  <si>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</si>
  <si>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</si>
  <si>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</si>
  <si>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</si>
  <si>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</si>
  <si>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</si>
  <si>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</si>
  <si>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</si>
  <si>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</si>
  <si>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</si>
  <si>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</si>
  <si>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</si>
  <si>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</si>
  <si>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</si>
  <si>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</si>
  <si>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</si>
  <si>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</si>
  <si>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</si>
  <si>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</si>
  <si>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</si>
  <si>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</si>
  <si>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</si>
  <si>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</si>
  <si>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</si>
  <si>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</si>
  <si>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</si>
  <si>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</si>
  <si>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</si>
  <si>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</si>
  <si>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</si>
  <si>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</si>
  <si>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</si>
  <si>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</si>
  <si>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</si>
  <si>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</si>
  <si>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</si>
  <si>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</si>
  <si>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</si>
  <si>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</si>
  <si>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</si>
  <si>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</si>
  <si>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</si>
  <si>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</si>
  <si>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</si>
  <si>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</si>
  <si>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</si>
  <si>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</si>
  <si>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</si>
  <si>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</si>
  <si>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</si>
  <si>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</si>
  <si>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</si>
  <si>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</si>
  <si>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</si>
  <si>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</si>
  <si>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</si>
  <si>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</si>
  <si>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</si>
  <si>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</si>
  <si>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</si>
  <si>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</si>
  <si>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</si>
  <si>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</si>
  <si>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</si>
  <si>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</si>
  <si>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</si>
  <si>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</si>
  <si>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</si>
  <si>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</si>
  <si>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</si>
  <si>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</si>
  <si>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</si>
  <si>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</si>
  <si>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</si>
  <si>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</si>
  <si>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</si>
  <si>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</si>
  <si>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</si>
  <si>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</si>
  <si>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</si>
  <si>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</si>
  <si>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</si>
  <si>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</si>
  <si>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</si>
  <si>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</si>
  <si>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</si>
  <si>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</si>
  <si>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</si>
  <si>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</si>
  <si>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</si>
  <si>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</si>
  <si>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</si>
  <si>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</si>
  <si>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</si>
  <si>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</si>
  <si>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</si>
  <si>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</si>
  <si>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</si>
  <si>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</si>
  <si>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</si>
  <si>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</si>
  <si>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</si>
  <si>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</si>
  <si>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</si>
  <si>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</si>
  <si>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</si>
  <si>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</si>
  <si>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</si>
  <si>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</si>
  <si>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</si>
  <si>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</si>
  <si>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</si>
  <si>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</si>
  <si>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</si>
  <si>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</si>
  <si>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</si>
  <si>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</si>
  <si>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</si>
  <si>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</si>
  <si>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</si>
  <si>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</si>
  <si>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</si>
  <si>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</si>
  <si>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</si>
  <si>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</si>
  <si>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</si>
  <si>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</si>
  <si>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</si>
  <si>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</si>
  <si>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</si>
  <si>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</si>
  <si>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</si>
  <si>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</si>
  <si>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</si>
  <si>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</si>
  <si>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</si>
  <si>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</si>
  <si>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</si>
  <si>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</si>
  <si>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</si>
  <si>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</si>
  <si>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</si>
  <si>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</si>
  <si>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</si>
  <si>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</si>
  <si>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</si>
  <si>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</si>
  <si>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</si>
  <si>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</si>
  <si>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</si>
  <si>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</si>
  <si>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</si>
  <si>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</si>
  <si>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</si>
  <si>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</si>
  <si>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</si>
  <si>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</si>
  <si>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</si>
  <si>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</si>
  <si>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</si>
  <si>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</si>
  <si>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</si>
  <si>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</si>
  <si>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</si>
  <si>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</si>
  <si>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</si>
  <si>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</si>
  <si>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</si>
  <si>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</si>
  <si>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</si>
  <si>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</si>
  <si>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</si>
  <si>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</si>
  <si>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</si>
  <si>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</si>
  <si>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</si>
  <si>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</si>
  <si>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</si>
  <si>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</si>
  <si>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</si>
  <si>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</si>
  <si>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</si>
  <si>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</si>
  <si>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</si>
  <si>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</si>
  <si>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</si>
  <si>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</si>
  <si>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</si>
  <si>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</si>
  <si>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</si>
  <si>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</si>
  <si>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</si>
  <si>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</si>
  <si>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</si>
  <si>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</si>
  <si>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</si>
  <si>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</si>
  <si>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</si>
  <si>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</si>
  <si>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</si>
  <si>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</si>
  <si>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</si>
  <si>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</si>
  <si>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</si>
  <si>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</si>
  <si>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</si>
  <si>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</si>
  <si>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</si>
  <si>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</si>
  <si>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</si>
  <si>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</si>
  <si>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</si>
  <si>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</si>
  <si>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</si>
  <si>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</si>
  <si>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</si>
  <si>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</si>
  <si>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</si>
  <si>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</si>
  <si>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</si>
  <si>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</si>
  <si>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</si>
  <si>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</si>
  <si>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</si>
  <si>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</si>
  <si>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</si>
  <si>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</si>
  <si>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</si>
  <si>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</si>
  <si>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</si>
  <si>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</si>
  <si>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</si>
  <si>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</si>
  <si>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</si>
  <si>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</si>
  <si>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</si>
  <si>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</si>
  <si>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</si>
  <si>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</si>
  <si>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</si>
  <si>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</si>
  <si>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</si>
  <si>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</si>
  <si>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</si>
  <si>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</si>
  <si>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</si>
  <si>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</si>
  <si>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</si>
  <si>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</si>
  <si>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</si>
  <si>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</si>
  <si>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</si>
  <si>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</si>
  <si>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</si>
  <si>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</si>
  <si>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</si>
  <si>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</si>
  <si>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</si>
  <si>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</si>
  <si>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</si>
  <si>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</si>
  <si>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</si>
  <si>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</si>
  <si>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</si>
  <si>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</si>
  <si>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</si>
  <si>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</si>
  <si>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</si>
  <si>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</si>
  <si>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</si>
  <si>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</si>
  <si>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</si>
  <si>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</si>
  <si>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</si>
  <si>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</si>
  <si>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</si>
  <si>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</si>
  <si>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</si>
  <si>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</si>
  <si>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</si>
  <si>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</si>
  <si>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</si>
  <si>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</si>
  <si>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</si>
  <si>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</si>
  <si>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</si>
  <si>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</si>
  <si>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</si>
  <si>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</si>
  <si>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</si>
  <si>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</si>
  <si>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</si>
  <si>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</si>
  <si>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</si>
  <si>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</si>
  <si>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</si>
  <si>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</si>
  <si>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</si>
  <si>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</si>
  <si>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</si>
  <si>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</si>
  <si>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</si>
  <si>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</si>
  <si>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</si>
  <si>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</si>
  <si>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</si>
  <si>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</si>
  <si>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</si>
  <si>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</si>
  <si>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</si>
  <si>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</si>
  <si>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</si>
  <si>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</si>
  <si>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</si>
  <si>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</si>
  <si>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</si>
  <si>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</si>
  <si>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</si>
  <si>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</si>
  <si>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</si>
  <si>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</si>
  <si>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</si>
  <si>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</si>
  <si>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</si>
  <si>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</si>
  <si>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</si>
  <si>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</si>
  <si>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</si>
  <si>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</si>
  <si>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</si>
  <si>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</si>
  <si>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</si>
  <si>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</si>
  <si>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</si>
  <si>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</si>
  <si>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</si>
  <si>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</si>
  <si>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</si>
  <si>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</si>
  <si>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</si>
  <si>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</si>
  <si>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</si>
  <si>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</si>
  <si>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</si>
  <si>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</si>
  <si>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</si>
  <si>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</si>
  <si>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</si>
  <si>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</si>
  <si>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</si>
  <si>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</si>
  <si>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</si>
  <si>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</si>
  <si>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</si>
  <si>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</si>
  <si>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</si>
  <si>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</si>
  <si>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</si>
  <si>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</si>
  <si>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</si>
  <si>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</si>
  <si>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</si>
  <si>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</si>
  <si>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</si>
  <si>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</si>
  <si>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</si>
  <si>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</si>
  <si>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</si>
  <si>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</si>
  <si>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</si>
  <si>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</si>
  <si>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</si>
  <si>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</si>
  <si>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</si>
  <si>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</si>
  <si>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</si>
  <si>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</si>
  <si>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</si>
  <si>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</si>
  <si>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</si>
  <si>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</si>
  <si>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</si>
  <si>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</si>
  <si>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</si>
  <si>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</si>
  <si>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</si>
  <si>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</si>
  <si>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</si>
  <si>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</si>
  <si>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</si>
  <si>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</si>
  <si>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</si>
  <si>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</si>
  <si>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</si>
  <si>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</si>
  <si>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</si>
  <si>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</si>
  <si>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</si>
  <si>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</si>
  <si>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</si>
  <si>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</si>
  <si>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</si>
  <si>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</si>
  <si>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</si>
  <si>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</si>
  <si>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</si>
  <si>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</si>
  <si>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</si>
  <si>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</si>
  <si>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</si>
  <si>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</si>
  <si>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</si>
  <si>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</si>
  <si>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</si>
  <si>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</si>
  <si>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</si>
  <si>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</si>
  <si>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</si>
  <si>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</si>
  <si>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</si>
  <si>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</si>
  <si>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</si>
  <si>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</si>
  <si>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</si>
  <si>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</si>
  <si>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</si>
  <si>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</si>
  <si>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</si>
  <si>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</si>
  <si>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</si>
  <si>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</si>
  <si>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</si>
  <si>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</si>
  <si>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</si>
  <si>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</si>
  <si>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</si>
  <si>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</si>
  <si>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</si>
  <si>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</si>
  <si>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</si>
  <si>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</si>
  <si>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</si>
  <si>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</si>
  <si>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</si>
  <si>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</si>
  <si>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</si>
  <si>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</si>
  <si>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</si>
  <si>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</si>
  <si>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</si>
  <si>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</si>
  <si>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</si>
  <si>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</si>
  <si>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</si>
  <si>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</si>
  <si>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</si>
  <si>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</si>
  <si>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</si>
  <si>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</si>
  <si>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</si>
  <si>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</si>
  <si>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</si>
  <si>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</si>
  <si>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</si>
  <si>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</si>
  <si>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</si>
  <si>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</si>
  <si>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</si>
  <si>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</si>
  <si>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</si>
  <si>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</si>
  <si>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</si>
  <si>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</si>
  <si>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</si>
  <si>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</si>
  <si>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</si>
  <si>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</si>
  <si>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</si>
  <si>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</si>
  <si>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</si>
  <si>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</si>
  <si>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</si>
  <si>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</si>
  <si>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</si>
  <si>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</si>
  <si>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</si>
  <si>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</si>
  <si>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</si>
  <si>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</si>
  <si>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</si>
  <si>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</si>
  <si>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</si>
  <si>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</si>
  <si>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</si>
  <si>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</si>
  <si>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</si>
  <si>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</si>
  <si>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</si>
  <si>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</si>
  <si>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</si>
  <si>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</si>
  <si>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</si>
  <si>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</si>
  <si>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</si>
  <si>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</si>
  <si>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</si>
  <si>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</si>
  <si>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</si>
  <si>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</si>
  <si>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</si>
  <si>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</si>
  <si>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</si>
  <si>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</si>
  <si>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</si>
  <si>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</si>
  <si>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</si>
  <si>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</si>
  <si>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</si>
  <si>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</si>
  <si>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</si>
  <si>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</si>
  <si>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</si>
  <si>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</si>
  <si>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</si>
  <si>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</si>
  <si>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</si>
  <si>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</si>
  <si>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</si>
  <si>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</si>
  <si>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</si>
  <si>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</si>
  <si>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</si>
  <si>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</si>
  <si>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</si>
  <si>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</si>
  <si>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</si>
  <si>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</si>
  <si>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</si>
  <si>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</si>
  <si>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</si>
  <si>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</si>
  <si>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</si>
  <si>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</si>
  <si>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</si>
  <si>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</si>
  <si>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</si>
  <si>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</si>
  <si>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</si>
  <si>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</si>
  <si>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</si>
  <si>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</si>
  <si>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</si>
  <si>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</si>
  <si>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</si>
  <si>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</si>
  <si>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</si>
  <si>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</si>
  <si>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</si>
  <si>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</si>
  <si>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</si>
  <si>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</si>
  <si>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</si>
  <si>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</si>
  <si>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</si>
  <si>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</si>
  <si>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</si>
  <si>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</si>
  <si>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</si>
  <si>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</si>
  <si>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</si>
  <si>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</si>
  <si>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</si>
  <si>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</si>
  <si>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</si>
  <si>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</si>
  <si>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</si>
  <si>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</si>
  <si>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</si>
  <si>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</si>
  <si>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</si>
  <si>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</si>
  <si>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</si>
  <si>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</si>
  <si>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</si>
  <si>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</si>
  <si>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</si>
  <si>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</si>
  <si>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</si>
  <si>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</si>
  <si>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</si>
  <si>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</si>
  <si>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</si>
  <si>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</si>
  <si>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</si>
  <si>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</si>
  <si>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</si>
  <si>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</si>
  <si>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</si>
  <si>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</si>
  <si>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</si>
  <si>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</si>
  <si>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</si>
  <si>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</si>
  <si>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</si>
  <si>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</si>
  <si>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</si>
  <si>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</si>
  <si>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</si>
  <si>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</si>
  <si>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</si>
  <si>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</si>
  <si>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</si>
  <si>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</si>
  <si>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</si>
  <si>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</si>
  <si>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</si>
  <si>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</si>
  <si>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</si>
  <si>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</si>
  <si>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</si>
  <si>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</si>
  <si>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</si>
  <si>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</si>
  <si>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</si>
  <si>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</si>
  <si>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</si>
  <si>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</si>
  <si>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</si>
  <si>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</si>
  <si>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</si>
  <si>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</si>
  <si>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</si>
  <si>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</si>
  <si>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</si>
  <si>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</si>
  <si>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</si>
  <si>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</si>
  <si>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</si>
  <si>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</si>
  <si>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</si>
  <si>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</si>
  <si>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</si>
  <si>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</si>
  <si>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</si>
  <si>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</si>
  <si>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</si>
  <si>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</si>
  <si>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</si>
  <si>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</si>
  <si>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</si>
  <si>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</si>
  <si>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</si>
  <si>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</si>
  <si>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</si>
  <si>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</si>
  <si>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</si>
  <si>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</si>
  <si>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</si>
  <si>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</si>
  <si>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</si>
  <si>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</si>
  <si>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</si>
  <si>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</si>
  <si>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</si>
  <si>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</si>
  <si>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</si>
  <si>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</si>
  <si>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</si>
  <si>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</si>
  <si>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</si>
  <si>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</si>
  <si>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</si>
  <si>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</si>
  <si>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</si>
  <si>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</si>
  <si>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</si>
  <si>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</si>
  <si>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</si>
  <si>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</si>
  <si>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</si>
  <si>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</si>
  <si>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</si>
  <si>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</si>
  <si>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</si>
  <si>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</si>
  <si>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</si>
  <si>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</si>
  <si>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</si>
  <si>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</si>
  <si>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</si>
  <si>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</si>
  <si>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</si>
  <si>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</si>
  <si>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</si>
  <si>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</si>
  <si>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</si>
  <si>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</si>
  <si>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</si>
  <si>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</si>
  <si>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</si>
  <si>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</si>
  <si>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</si>
  <si>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</si>
  <si>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</si>
  <si>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</si>
  <si>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</si>
  <si>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</si>
  <si>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</si>
  <si>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</si>
  <si>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</si>
  <si>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</si>
  <si>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</si>
  <si>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</si>
  <si>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</si>
  <si>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</si>
  <si>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</si>
  <si>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</si>
  <si>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</si>
  <si>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</si>
  <si>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</si>
  <si>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</si>
  <si>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</si>
  <si>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</si>
  <si>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</si>
  <si>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</si>
  <si>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</si>
  <si>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</si>
  <si>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</si>
  <si>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</si>
  <si>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</si>
  <si>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</si>
  <si>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</si>
  <si>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</si>
  <si>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</si>
  <si>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</si>
  <si>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</si>
  <si>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</si>
  <si>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</si>
  <si>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</si>
  <si>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</si>
  <si>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</si>
  <si>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</si>
  <si>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</si>
  <si>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</si>
  <si>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</si>
  <si>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</si>
  <si>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</si>
  <si>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</si>
  <si>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</si>
  <si>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</si>
  <si>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</si>
  <si>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</si>
  <si>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</si>
  <si>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</si>
  <si>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</si>
  <si>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</si>
  <si>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</si>
  <si>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</si>
  <si>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</si>
  <si>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</si>
  <si>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</si>
  <si>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</si>
  <si>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</si>
  <si>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</si>
  <si>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</si>
  <si>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</si>
  <si>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</si>
  <si>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</si>
  <si>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</si>
  <si>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</si>
  <si>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</si>
  <si>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</si>
  <si>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</si>
  <si>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</si>
  <si>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</si>
  <si>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</si>
  <si>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</si>
  <si>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</si>
  <si>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</si>
  <si>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</si>
  <si>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</si>
  <si>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</si>
  <si>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</si>
  <si>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</si>
  <si>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</si>
  <si>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</si>
  <si>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</si>
  <si>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</si>
  <si>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</si>
  <si>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</si>
  <si>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</si>
  <si>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</si>
  <si>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</si>
  <si>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</si>
  <si>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</si>
  <si>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</si>
  <si>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</si>
  <si>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</si>
  <si>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</si>
  <si>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</si>
  <si>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</si>
  <si>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</si>
  <si>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</si>
  <si>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</si>
  <si>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</si>
  <si>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</si>
  <si>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</si>
  <si>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</si>
  <si>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</si>
  <si>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</si>
  <si>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</si>
  <si>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</si>
  <si>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</si>
  <si>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</si>
  <si>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</si>
  <si>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</si>
  <si>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</si>
  <si>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</si>
  <si>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</si>
  <si>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</si>
  <si>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</si>
  <si>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</si>
  <si>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</si>
  <si>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</si>
  <si>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</si>
  <si>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</si>
  <si>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</si>
  <si>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</si>
  <si>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</si>
  <si>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</si>
  <si>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</si>
  <si>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</si>
  <si>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</si>
  <si>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</si>
  <si>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</si>
  <si>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</si>
  <si>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</si>
  <si>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</si>
  <si>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</si>
  <si>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</si>
  <si>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</si>
  <si>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</si>
  <si>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</si>
  <si>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</si>
  <si>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</si>
  <si>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</si>
  <si>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</si>
  <si>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</si>
  <si>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</si>
  <si>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</si>
  <si>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</si>
  <si>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</si>
  <si>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</si>
  <si>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</si>
  <si>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</si>
  <si>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</si>
  <si>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</si>
  <si>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</si>
  <si>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</si>
  <si>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</si>
  <si>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</si>
  <si>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</si>
  <si>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</si>
  <si>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</si>
  <si>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</si>
  <si>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</si>
  <si>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</si>
  <si>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</si>
  <si>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</si>
  <si>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</si>
  <si>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</si>
  <si>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</si>
  <si>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</si>
  <si>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</si>
  <si>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</si>
  <si>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</si>
  <si>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</si>
  <si>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</si>
  <si>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</si>
  <si>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</si>
  <si>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</si>
  <si>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</si>
  <si>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</si>
  <si>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</si>
  <si>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</si>
  <si>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</si>
  <si>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</si>
  <si>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</si>
  <si>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</si>
  <si>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</si>
  <si>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</si>
  <si>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</si>
  <si>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</si>
  <si>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</si>
  <si>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</si>
  <si>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</si>
  <si>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</si>
  <si>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</si>
  <si>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</si>
  <si>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</si>
  <si>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</si>
  <si>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</si>
  <si>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</si>
  <si>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</si>
  <si>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</si>
  <si>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</si>
  <si>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</si>
  <si>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</si>
  <si>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</si>
  <si>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</si>
  <si>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</si>
  <si>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</si>
  <si>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</si>
  <si>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</si>
  <si>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</si>
  <si>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</si>
  <si>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</si>
  <si>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</si>
  <si>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</si>
  <si>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</si>
  <si>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</si>
  <si>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</si>
  <si>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</si>
  <si>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</si>
  <si>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</si>
  <si>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</si>
  <si>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</si>
  <si>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</si>
  <si>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</si>
  <si>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</si>
  <si>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</si>
  <si>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</si>
  <si>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</si>
  <si>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</si>
  <si>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</si>
  <si>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</si>
  <si>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</si>
  <si>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</si>
  <si>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</si>
  <si>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</si>
  <si>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</si>
  <si>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</si>
  <si>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</si>
  <si>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</si>
  <si>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</si>
  <si>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</si>
  <si>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</si>
  <si>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</si>
  <si>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</si>
  <si>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</si>
  <si>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</si>
  <si>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</si>
  <si>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</si>
  <si>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</si>
  <si>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</si>
  <si>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</si>
  <si>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</si>
  <si>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</si>
  <si>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</si>
  <si>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</si>
  <si>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</si>
  <si>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</si>
  <si>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</si>
  <si>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</si>
  <si>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</si>
  <si>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</si>
  <si>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</si>
  <si>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</si>
  <si>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</si>
  <si>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</si>
  <si>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</si>
  <si>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</si>
  <si>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</si>
  <si>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</si>
  <si>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</si>
  <si>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</si>
  <si>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</si>
  <si>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</si>
  <si>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</si>
  <si>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</si>
  <si>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</si>
  <si>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</si>
  <si>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</si>
  <si>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</si>
  <si>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</si>
  <si>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</si>
  <si>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</si>
  <si>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</si>
  <si>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</si>
  <si>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</si>
  <si>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</si>
  <si>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</si>
  <si>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</si>
  <si>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</si>
  <si>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</si>
  <si>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</si>
  <si>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</si>
  <si>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</si>
  <si>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</si>
  <si>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</si>
  <si>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</si>
  <si>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</si>
  <si>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</si>
  <si>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</si>
  <si>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</si>
  <si>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</si>
  <si>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</si>
  <si>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</si>
  <si>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</si>
  <si>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</si>
  <si>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</si>
  <si>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</si>
  <si>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</si>
  <si>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</si>
  <si>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</si>
  <si>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</si>
  <si>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</si>
  <si>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</si>
  <si>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</si>
  <si>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</si>
  <si>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</si>
  <si>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</si>
  <si>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</si>
  <si>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</si>
  <si>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</si>
  <si>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</si>
  <si>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</si>
  <si>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</si>
  <si>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</si>
  <si>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</si>
  <si>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</si>
  <si>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</si>
  <si>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</si>
  <si>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</si>
  <si>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</si>
  <si>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</si>
  <si>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</si>
  <si>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</si>
  <si>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</si>
  <si>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</si>
  <si>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</si>
  <si>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</si>
  <si>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</si>
  <si>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</si>
  <si>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</si>
  <si>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</si>
  <si>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</si>
  <si>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</si>
  <si>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</si>
  <si>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</si>
  <si>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</si>
  <si>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</si>
  <si>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</si>
  <si>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</si>
  <si>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</si>
  <si>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</si>
  <si>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</si>
  <si>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</si>
  <si>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</si>
  <si>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</si>
  <si>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</si>
  <si>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</si>
  <si>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</si>
  <si>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</si>
  <si>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</si>
  <si>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</si>
  <si>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</si>
  <si>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</si>
  <si>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</si>
  <si>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</si>
  <si>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</si>
  <si>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</si>
  <si>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</si>
  <si>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</si>
  <si>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</si>
  <si>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</si>
  <si>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</si>
  <si>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</si>
  <si>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</si>
  <si>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</si>
  <si>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</si>
  <si>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</si>
  <si>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</si>
  <si>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</si>
  <si>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</si>
  <si>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</si>
  <si>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</si>
  <si>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</si>
  <si>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</si>
  <si>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</si>
  <si>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</si>
  <si>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</si>
  <si>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</si>
  <si>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</si>
  <si>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</si>
  <si>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</si>
  <si>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</si>
  <si>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</si>
  <si>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</si>
  <si>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</si>
  <si>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</si>
  <si>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</si>
  <si>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</si>
  <si>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</si>
  <si>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</si>
  <si>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</si>
  <si>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</si>
  <si>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</si>
  <si>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</si>
  <si>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</si>
  <si>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</si>
  <si>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</si>
  <si>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</si>
  <si>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</si>
  <si>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</si>
  <si>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</si>
  <si>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</si>
  <si>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</si>
  <si>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</si>
  <si>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</si>
  <si>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</si>
  <si>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</si>
  <si>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</si>
  <si>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</si>
  <si>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</si>
  <si>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</si>
  <si>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</si>
  <si>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</si>
  <si>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</si>
  <si>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</si>
  <si>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</si>
  <si>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</si>
  <si>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</si>
  <si>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</si>
  <si>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</si>
  <si>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</si>
  <si>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</si>
  <si>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</si>
  <si>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</si>
  <si>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</si>
  <si>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</si>
  <si>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</si>
  <si>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</si>
  <si>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</si>
  <si>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</si>
  <si>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</si>
  <si>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</si>
  <si>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</si>
  <si>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</si>
  <si>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</si>
  <si>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</si>
  <si>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</si>
  <si>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</si>
  <si>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</si>
  <si>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</si>
  <si>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</si>
  <si>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</si>
  <si>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</si>
  <si>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</si>
  <si>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</si>
  <si>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</si>
  <si>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</si>
  <si>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</si>
  <si>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</si>
  <si>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</si>
  <si>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</si>
  <si>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</si>
  <si>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</si>
  <si>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</si>
  <si>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</si>
  <si>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</si>
  <si>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</si>
  <si>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</si>
  <si>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</si>
  <si>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</si>
  <si>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</si>
  <si>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</si>
  <si>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</si>
  <si>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</si>
  <si>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</si>
  <si>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</si>
  <si>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</si>
  <si>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</si>
  <si>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</si>
  <si>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</si>
  <si>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</si>
  <si>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</si>
  <si>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</si>
  <si>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</si>
  <si>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</si>
  <si>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</si>
  <si>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</si>
  <si>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</si>
  <si>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</si>
  <si>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</si>
  <si>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</si>
  <si>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</si>
  <si>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</si>
  <si>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</si>
  <si>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</si>
  <si>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</si>
  <si>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</si>
  <si>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</si>
  <si>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</si>
  <si>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</si>
  <si>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</si>
  <si>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</si>
  <si>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</si>
  <si>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</si>
  <si>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</si>
  <si>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</si>
  <si>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</si>
  <si>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</si>
  <si>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</si>
  <si>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</si>
  <si>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</si>
  <si>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</si>
  <si>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</si>
  <si>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</si>
  <si>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</si>
  <si>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</si>
  <si>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</si>
  <si>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</si>
  <si>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</si>
  <si>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</si>
  <si>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</si>
  <si>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</si>
  <si>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</si>
  <si>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</si>
  <si>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</si>
  <si>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</si>
  <si>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</si>
  <si>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</si>
  <si>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</si>
  <si>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</si>
  <si>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</si>
  <si>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</si>
  <si>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</si>
  <si>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</si>
  <si>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</si>
  <si>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</si>
  <si>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</si>
  <si>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</si>
  <si>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</si>
  <si>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</si>
  <si>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</si>
  <si>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</si>
  <si>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</si>
  <si>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</si>
  <si>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</si>
  <si>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</si>
  <si>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</si>
  <si>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</si>
  <si>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</si>
  <si>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</si>
  <si>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</si>
  <si>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</si>
  <si>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</si>
  <si>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</si>
  <si>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</si>
  <si>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</si>
  <si>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</si>
  <si>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</si>
  <si>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</si>
  <si>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</si>
  <si>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</si>
  <si>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</si>
  <si>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</si>
  <si>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</si>
  <si>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</si>
  <si>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</si>
  <si>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</si>
  <si>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</si>
  <si>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</si>
  <si>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</si>
  <si>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</si>
  <si>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</si>
  <si>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</si>
  <si>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</si>
  <si>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</si>
  <si>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</si>
  <si>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</si>
  <si>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</si>
  <si>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</si>
  <si>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</si>
  <si>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</si>
  <si>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</si>
  <si>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</si>
  <si>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</si>
  <si>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</si>
  <si>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</si>
  <si>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</si>
  <si>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</si>
  <si>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</si>
  <si>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</si>
  <si>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</si>
  <si>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</si>
  <si>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</si>
  <si>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</si>
  <si>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</si>
  <si>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</si>
  <si>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</si>
  <si>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</si>
  <si>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</si>
  <si>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</si>
  <si>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</si>
  <si>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</si>
  <si>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</si>
  <si>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</si>
  <si>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</si>
  <si>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</si>
  <si>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</si>
  <si>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</si>
  <si>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</si>
  <si>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</si>
  <si>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</si>
  <si>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</si>
  <si>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</si>
  <si>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</si>
  <si>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</si>
  <si>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</si>
  <si>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</si>
  <si>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</si>
  <si>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</si>
  <si>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</si>
  <si>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</si>
  <si>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</si>
  <si>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</si>
  <si>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</si>
  <si>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</si>
  <si>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</si>
  <si>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</si>
  <si>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</si>
  <si>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</si>
  <si>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</si>
  <si>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</si>
  <si>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</si>
  <si>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</si>
  <si>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</si>
  <si>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</si>
  <si>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</si>
  <si>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</si>
  <si>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</si>
  <si>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</si>
  <si>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</si>
  <si>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</si>
  <si>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</si>
  <si>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</si>
  <si>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</si>
  <si>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</si>
  <si>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</si>
  <si>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</si>
  <si>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</si>
  <si>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</si>
  <si>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</si>
  <si>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</si>
  <si>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</si>
  <si>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</si>
  <si>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</si>
  <si>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</si>
  <si>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</si>
  <si>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</si>
  <si>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</si>
  <si>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</si>
  <si>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</si>
  <si>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</si>
  <si>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</si>
  <si>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</si>
  <si>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</si>
  <si>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</si>
  <si>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</si>
  <si>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</si>
  <si>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</si>
  <si>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</si>
  <si>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</si>
  <si>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</si>
  <si>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</si>
  <si>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</si>
  <si>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</si>
  <si>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</si>
  <si>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</si>
  <si>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</si>
  <si>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</si>
  <si>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</si>
  <si>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</si>
  <si>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</si>
  <si>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</si>
  <si>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</si>
  <si>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</si>
  <si>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</si>
  <si>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</si>
  <si>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</si>
  <si>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</si>
  <si>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</si>
  <si>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</si>
  <si>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</si>
  <si>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</si>
  <si>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</si>
  <si>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</si>
  <si>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</si>
  <si>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</si>
  <si>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</si>
  <si>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</si>
  <si>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</si>
  <si>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</si>
  <si>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</si>
  <si>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</si>
  <si>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</si>
  <si>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</si>
  <si>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</si>
  <si>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</si>
  <si>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</si>
  <si>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</si>
  <si>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</si>
  <si>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</si>
  <si>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</si>
  <si>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</si>
  <si>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</si>
  <si>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</si>
  <si>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</si>
  <si>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</si>
  <si>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</si>
  <si>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</si>
  <si>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</si>
  <si>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</si>
  <si>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</si>
  <si>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</si>
  <si>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</si>
  <si>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</si>
  <si>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</si>
  <si>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</si>
  <si>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</si>
  <si>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</si>
  <si>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</si>
  <si>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</si>
  <si>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</si>
  <si>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</si>
  <si>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</si>
  <si>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</si>
  <si>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</si>
  <si>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</si>
  <si>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</si>
  <si>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</si>
  <si>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</si>
  <si>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</si>
  <si>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</si>
  <si>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</si>
  <si>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</si>
  <si>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</si>
  <si>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</si>
  <si>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</si>
  <si>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</si>
  <si>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</si>
  <si>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</si>
  <si>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</si>
  <si>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</si>
  <si>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</si>
  <si>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</si>
  <si>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</si>
  <si>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</si>
  <si>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</si>
  <si>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</si>
  <si>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</si>
  <si>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</si>
  <si>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</si>
  <si>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</si>
  <si>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</si>
  <si>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</si>
  <si>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</si>
  <si>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</si>
  <si>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</si>
  <si>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</si>
  <si>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</si>
  <si>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</si>
  <si>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</si>
  <si>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</si>
  <si>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</si>
  <si>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</si>
  <si>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</si>
  <si>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</si>
  <si>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</si>
  <si>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</si>
  <si>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</si>
  <si>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</si>
  <si>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</si>
  <si>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</si>
  <si>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</si>
  <si>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</si>
  <si>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</si>
  <si>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</si>
  <si>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</si>
  <si>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</si>
  <si>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</si>
  <si>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</si>
  <si>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</si>
  <si>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</si>
  <si>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</si>
  <si>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</si>
  <si>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</si>
  <si>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</si>
  <si>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</si>
  <si>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</si>
  <si>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</si>
  <si>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</si>
  <si>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</si>
  <si>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</si>
  <si>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</si>
  <si>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</si>
  <si>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</si>
  <si>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</si>
  <si>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</si>
  <si>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</si>
  <si>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</si>
  <si>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</si>
  <si>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</si>
  <si>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</si>
  <si>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</si>
  <si>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</si>
  <si>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</si>
  <si>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</si>
  <si>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</si>
  <si>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</si>
  <si>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</si>
  <si>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</si>
  <si>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</si>
  <si>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</si>
  <si>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</si>
  <si>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</si>
  <si>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</si>
  <si>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</si>
  <si>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</si>
  <si>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</si>
  <si>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</si>
  <si>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</si>
  <si>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</si>
  <si>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</si>
  <si>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</si>
  <si>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</si>
  <si>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</si>
  <si>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</si>
  <si>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</si>
  <si>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</si>
  <si>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</si>
  <si>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</si>
  <si>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</si>
  <si>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</si>
  <si>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</si>
  <si>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</si>
  <si>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</si>
  <si>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</si>
  <si>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</si>
  <si>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</si>
  <si>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</si>
  <si>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</si>
  <si>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</si>
  <si>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</si>
  <si>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</si>
  <si>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</si>
  <si>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</si>
  <si>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</si>
  <si>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</si>
  <si>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</si>
  <si>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</si>
  <si>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</si>
  <si>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</si>
  <si>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</si>
  <si>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</si>
  <si>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</si>
  <si>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</si>
  <si>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</si>
  <si>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</si>
  <si>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</si>
  <si>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</si>
  <si>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</si>
  <si>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</si>
  <si>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</si>
  <si>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</si>
  <si>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</si>
  <si>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</si>
  <si>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</si>
  <si>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</si>
  <si>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</si>
  <si>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</si>
  <si>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</si>
  <si>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</si>
  <si>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</si>
  <si>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</si>
  <si>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</si>
  <si>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</si>
  <si>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</si>
  <si>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</si>
  <si>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</si>
  <si>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</si>
  <si>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</si>
  <si>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</si>
  <si>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</si>
  <si>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</si>
  <si>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</si>
  <si>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</si>
  <si>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</si>
  <si>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</si>
  <si>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</si>
  <si>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</si>
  <si>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</si>
  <si>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</si>
  <si>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</si>
  <si>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</si>
  <si>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</si>
  <si>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</si>
  <si>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</si>
  <si>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</si>
  <si>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</si>
  <si>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</si>
  <si>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</si>
  <si>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</si>
  <si>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</si>
  <si>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</si>
  <si>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</si>
  <si>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</si>
  <si>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</si>
  <si>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</si>
  <si>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</si>
  <si>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</si>
  <si>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</si>
  <si>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</si>
  <si>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</si>
  <si>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</si>
  <si>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</si>
  <si>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</si>
  <si>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</si>
  <si>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</si>
  <si>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</si>
  <si>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</si>
  <si>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</si>
  <si>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</si>
  <si>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</si>
  <si>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</si>
  <si>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</si>
  <si>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</si>
  <si>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</si>
  <si>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</si>
  <si>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</si>
  <si>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</si>
  <si>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</si>
  <si>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</si>
  <si>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</si>
  <si>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</si>
  <si>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</si>
  <si>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</si>
  <si>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</si>
  <si>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</si>
  <si>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</si>
  <si>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</si>
  <si>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</si>
  <si>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</si>
  <si>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</si>
  <si>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</si>
  <si>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</si>
  <si>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</si>
  <si>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</si>
  <si>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</si>
  <si>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</si>
  <si>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</si>
  <si>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</si>
  <si>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</si>
  <si>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</si>
  <si>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</si>
  <si>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</si>
  <si>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</si>
  <si>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</si>
  <si>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</si>
  <si>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</si>
  <si>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</si>
  <si>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</si>
  <si>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</si>
  <si>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</si>
  <si>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</si>
  <si>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</si>
  <si>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</si>
  <si>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</si>
  <si>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</si>
  <si>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</si>
  <si>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</si>
  <si>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</si>
  <si>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</si>
  <si>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</si>
  <si>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</si>
  <si>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</si>
  <si>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</si>
  <si>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</si>
  <si>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</si>
  <si>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</si>
  <si>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</si>
  <si>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</si>
  <si>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</si>
  <si>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</si>
  <si>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</si>
  <si>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</si>
  <si>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</si>
  <si>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</si>
  <si>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</si>
  <si>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</si>
  <si>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</si>
  <si>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</si>
  <si>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</si>
  <si>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</si>
  <si>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</si>
  <si>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</si>
  <si>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</si>
  <si>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</si>
  <si>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</si>
  <si>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</si>
  <si>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</si>
  <si>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</si>
  <si>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</si>
  <si>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</si>
  <si>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</si>
  <si>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</si>
  <si>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</si>
  <si>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</si>
  <si>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</si>
  <si>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</si>
  <si>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</si>
  <si>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</si>
  <si>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</si>
  <si>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</si>
  <si>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</si>
  <si>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</si>
  <si>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</si>
  <si>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</si>
  <si>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</si>
  <si>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</si>
  <si>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</si>
  <si>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</si>
  <si>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</si>
  <si>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</si>
  <si>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</si>
  <si>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</si>
  <si>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</si>
  <si>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</si>
  <si>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</si>
  <si>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</si>
  <si>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</si>
  <si>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</si>
  <si>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</si>
  <si>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</si>
  <si>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</si>
  <si>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</si>
  <si>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</si>
  <si>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</si>
  <si>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</si>
  <si>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</si>
  <si>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</si>
  <si>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</si>
  <si>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</si>
  <si>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</si>
  <si>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</si>
  <si>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</si>
  <si>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</si>
  <si>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</si>
  <si>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</si>
  <si>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</si>
  <si>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</si>
  <si>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</si>
  <si>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</si>
  <si>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</si>
  <si>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</si>
  <si>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</si>
  <si>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</si>
  <si>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</si>
  <si>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</si>
  <si>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</si>
  <si>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</si>
  <si>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</si>
  <si>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</si>
  <si>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</si>
  <si>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</si>
  <si>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</si>
  <si>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</si>
  <si>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</si>
  <si>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</si>
  <si>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</si>
  <si>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</si>
  <si>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</si>
  <si>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</si>
  <si>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</si>
  <si>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</si>
  <si>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</si>
  <si>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</si>
  <si>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</si>
  <si>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</si>
  <si>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</si>
  <si>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</si>
  <si>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</si>
  <si>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</si>
  <si>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</si>
  <si>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</si>
  <si>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</si>
  <si>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</si>
  <si>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</si>
  <si>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</si>
  <si>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</si>
  <si>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</si>
  <si>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</si>
  <si>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</si>
  <si>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</si>
  <si>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</si>
  <si>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</si>
  <si>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</si>
  <si>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</si>
  <si>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</si>
  <si>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</si>
  <si>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</si>
  <si>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</si>
  <si>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</si>
  <si>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</si>
  <si>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</si>
  <si>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</si>
  <si>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</si>
  <si>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</si>
  <si>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</si>
  <si>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</si>
  <si>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</si>
  <si>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</si>
  <si>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</si>
  <si>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</si>
  <si>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</si>
  <si>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</si>
  <si>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</si>
  <si>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</si>
  <si>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</si>
  <si>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</si>
  <si>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</si>
  <si>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</si>
  <si>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</si>
  <si>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</si>
  <si>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</si>
  <si>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</si>
  <si>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</si>
  <si>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</si>
  <si>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</si>
  <si>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</si>
  <si>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</si>
  <si>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</si>
  <si>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</si>
  <si>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</si>
  <si>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</si>
  <si>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</si>
  <si>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</si>
  <si>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</si>
  <si>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</si>
  <si>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</si>
  <si>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</si>
  <si>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</si>
  <si>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</si>
  <si>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</si>
  <si>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</si>
  <si>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</si>
  <si>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</si>
  <si>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</si>
  <si>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</si>
  <si>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</si>
  <si>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</si>
  <si>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</si>
  <si>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</si>
  <si>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</si>
  <si>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</si>
  <si>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</si>
  <si>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</si>
  <si>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</si>
  <si>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</si>
  <si>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</si>
  <si>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</si>
  <si>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</si>
  <si>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</si>
  <si>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</si>
  <si>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</si>
  <si>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</si>
  <si>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</si>
  <si>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</si>
  <si>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</si>
  <si>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</si>
  <si>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</si>
  <si>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</si>
  <si>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</si>
  <si>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</si>
  <si>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</si>
  <si>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</si>
  <si>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</si>
  <si>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</si>
  <si>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</si>
  <si>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</si>
  <si>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</si>
  <si>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</si>
  <si>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</si>
  <si>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</si>
  <si>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</si>
  <si>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</si>
  <si>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</si>
  <si>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</si>
  <si>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</si>
  <si>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</si>
  <si>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</si>
  <si>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</si>
  <si>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</si>
  <si>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</si>
  <si>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</si>
  <si>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</si>
  <si>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</si>
  <si>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</si>
  <si>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</si>
  <si>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</si>
  <si>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</si>
  <si>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</si>
  <si>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</si>
  <si>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</si>
  <si>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</si>
  <si>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</si>
  <si>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</si>
  <si>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</si>
  <si>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</si>
  <si>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</si>
  <si>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</si>
  <si>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</si>
  <si>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</si>
  <si>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</si>
  <si>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</si>
  <si>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</si>
  <si>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</si>
  <si>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</si>
  <si>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</si>
  <si>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</si>
  <si>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</si>
  <si>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</si>
  <si>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</si>
  <si>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</si>
  <si>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</si>
  <si>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</si>
  <si>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</si>
  <si>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</si>
  <si>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</si>
  <si>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</si>
  <si>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</si>
  <si>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</si>
  <si>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</si>
  <si>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</si>
  <si>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</si>
  <si>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</si>
  <si>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</si>
  <si>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</si>
  <si>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</si>
  <si>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</si>
  <si>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</si>
  <si>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</si>
  <si>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</si>
  <si>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</si>
  <si>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</si>
  <si>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</si>
  <si>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</si>
  <si>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</si>
  <si>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</si>
  <si>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</si>
  <si>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</si>
  <si>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</si>
  <si>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</si>
  <si>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</si>
  <si>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</si>
  <si>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</si>
  <si>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</si>
  <si>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</si>
  <si>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</si>
  <si>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</si>
  <si>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</si>
  <si>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</si>
  <si>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</si>
  <si>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</si>
  <si>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</si>
  <si>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</si>
  <si>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</si>
  <si>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</si>
  <si>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</si>
  <si>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</si>
  <si>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</si>
  <si>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</si>
  <si>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</si>
  <si>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</si>
  <si>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</si>
  <si>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</si>
  <si>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</si>
  <si>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</si>
  <si>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</si>
  <si>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</si>
  <si>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</si>
  <si>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</si>
  <si>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</si>
  <si>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</si>
  <si>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</si>
  <si>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</si>
  <si>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</si>
  <si>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</si>
  <si>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</si>
  <si>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</si>
  <si>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</si>
  <si>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</si>
  <si>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</si>
  <si>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</si>
  <si>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</si>
  <si>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</si>
  <si>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</si>
  <si>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</si>
  <si>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</si>
  <si>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</si>
  <si>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</si>
  <si>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</si>
  <si>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</si>
  <si>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</si>
  <si>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</si>
  <si>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</si>
  <si>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</si>
  <si>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</si>
  <si>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</si>
  <si>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</si>
  <si>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</si>
  <si>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</si>
  <si>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</si>
  <si>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</si>
  <si>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</si>
  <si>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</si>
  <si>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</si>
  <si>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</si>
  <si>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</si>
  <si>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</si>
  <si>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</si>
  <si>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</si>
  <si>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</si>
  <si>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</si>
  <si>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</si>
  <si>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</si>
  <si>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</si>
  <si>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</si>
  <si>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</si>
  <si>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</si>
  <si>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</si>
  <si>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</si>
  <si>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</si>
  <si>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</si>
  <si>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</si>
  <si>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</si>
  <si>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</si>
  <si>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</si>
  <si>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</si>
  <si>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</si>
  <si>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</si>
  <si>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</si>
  <si>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</si>
  <si>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</si>
  <si>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</si>
  <si>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</si>
  <si>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</si>
  <si>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</si>
  <si>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</si>
  <si>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</si>
  <si>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</si>
  <si>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</si>
  <si>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</si>
  <si>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</si>
  <si>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</si>
  <si>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</si>
  <si>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</si>
  <si>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</si>
  <si>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</si>
  <si>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</si>
  <si>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</si>
  <si>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</si>
  <si>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</si>
  <si>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</si>
  <si>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</si>
  <si>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</si>
  <si>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</si>
  <si>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</si>
  <si>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</si>
  <si>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</si>
  <si>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</si>
  <si>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</si>
  <si>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</si>
  <si>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</si>
  <si>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</si>
  <si>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</si>
  <si>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</si>
  <si>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</si>
  <si>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</si>
  <si>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</si>
  <si>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</si>
  <si>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</si>
  <si>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</si>
  <si>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</si>
  <si>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</si>
  <si>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</si>
  <si>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</si>
  <si>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</si>
  <si>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</si>
  <si>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</si>
  <si>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</si>
  <si>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</si>
  <si>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</si>
  <si>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</si>
  <si>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</si>
  <si>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</si>
  <si>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</si>
  <si>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</si>
  <si>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</si>
  <si>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</si>
  <si>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</si>
  <si>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</si>
  <si>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</si>
  <si>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</si>
  <si>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</si>
  <si>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</si>
  <si>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</si>
  <si>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</si>
  <si>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</si>
  <si>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</si>
  <si>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</si>
  <si>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</si>
  <si>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</si>
  <si>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</si>
  <si>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</si>
  <si>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</si>
  <si>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</si>
  <si>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</si>
  <si>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</si>
  <si>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</si>
  <si>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</si>
  <si>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</si>
  <si>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</si>
  <si>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</si>
  <si>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</si>
  <si>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</si>
  <si>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</si>
  <si>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</si>
  <si>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</si>
  <si>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</si>
  <si>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</si>
  <si>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</si>
  <si>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</si>
  <si>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</si>
  <si>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</si>
  <si>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</si>
  <si>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</si>
  <si>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</si>
  <si>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</si>
  <si>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</si>
  <si>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</si>
  <si>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</si>
  <si>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</si>
  <si>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</si>
  <si>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</si>
  <si>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</si>
  <si>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</si>
  <si>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</si>
  <si>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</si>
  <si>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</si>
  <si>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</si>
  <si>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</si>
  <si>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</si>
  <si>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</si>
  <si>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</si>
  <si>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</si>
  <si>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</si>
  <si>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</si>
  <si>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</si>
  <si>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</si>
  <si>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</si>
  <si>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</si>
  <si>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</si>
  <si>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</si>
  <si>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</si>
  <si>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</si>
  <si>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</si>
  <si>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</si>
  <si>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</si>
  <si>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</si>
  <si>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</si>
  <si>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</si>
  <si>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</si>
  <si>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</si>
  <si>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</si>
  <si>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</si>
  <si>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</si>
  <si>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</si>
  <si>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</si>
  <si>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</si>
  <si>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</si>
  <si>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</si>
  <si>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</si>
  <si>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</si>
  <si>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</si>
  <si>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</si>
  <si>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</si>
  <si>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</si>
  <si>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</si>
  <si>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</si>
  <si>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</si>
  <si>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</si>
  <si>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</si>
  <si>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</si>
  <si>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</si>
  <si>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</si>
  <si>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</si>
  <si>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</si>
  <si>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</si>
  <si>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</si>
  <si>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</si>
  <si>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</si>
  <si>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</si>
  <si>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</si>
  <si>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</si>
  <si>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</si>
  <si>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</si>
  <si>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</si>
  <si>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</si>
  <si>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</si>
  <si>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</si>
  <si>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</si>
  <si>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</si>
  <si>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</si>
  <si>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</si>
  <si>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</si>
  <si>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</si>
  <si>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</si>
  <si>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</si>
  <si>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</si>
  <si>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</si>
  <si>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</si>
  <si>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</si>
  <si>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</si>
  <si>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</si>
  <si>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</si>
  <si>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</si>
  <si>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</si>
  <si>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</si>
  <si>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</si>
  <si>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</si>
  <si>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</si>
  <si>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</si>
  <si>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</si>
  <si>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</si>
  <si>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</si>
  <si>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</si>
  <si>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</si>
  <si>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</si>
  <si>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</si>
  <si>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</si>
  <si>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</si>
  <si>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</si>
  <si>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</si>
  <si>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</si>
  <si>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</si>
  <si>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</si>
  <si>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</si>
  <si>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</si>
  <si>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</si>
  <si>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</si>
  <si>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</si>
  <si>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</si>
  <si>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</si>
  <si>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</si>
  <si>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</si>
  <si>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</si>
  <si>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</si>
  <si>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</si>
  <si>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</si>
  <si>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</si>
  <si>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</si>
  <si>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</si>
  <si>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</si>
  <si>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</si>
  <si>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</si>
  <si>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</si>
  <si>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</si>
  <si>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</si>
  <si>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</si>
  <si>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</si>
  <si>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</si>
  <si>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</si>
  <si>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</si>
  <si>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</si>
  <si>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</si>
  <si>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</si>
  <si>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</si>
  <si>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</si>
  <si>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</si>
  <si>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</si>
  <si>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</si>
  <si>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</si>
  <si>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</si>
  <si>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</si>
  <si>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</si>
  <si>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</si>
  <si>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</si>
  <si>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</si>
  <si>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</si>
  <si>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</si>
  <si>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</si>
  <si>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</si>
  <si>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</si>
  <si>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</si>
  <si>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</si>
  <si>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</si>
  <si>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</si>
  <si>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</si>
  <si>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</si>
  <si>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</si>
  <si>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</si>
  <si>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</si>
  <si>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</si>
  <si>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</si>
  <si>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</si>
  <si>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</si>
  <si>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</si>
  <si>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</si>
  <si>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</si>
  <si>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</si>
  <si>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</si>
  <si>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</si>
  <si>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</si>
  <si>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</si>
  <si>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</si>
  <si>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</si>
  <si>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</si>
  <si>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</si>
  <si>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</si>
  <si>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</si>
  <si>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</si>
  <si>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</si>
  <si>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</si>
  <si>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</si>
  <si>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</si>
  <si>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</si>
  <si>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</si>
  <si>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</si>
  <si>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</si>
  <si>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</si>
  <si>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</si>
  <si>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</si>
  <si>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</si>
  <si>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</si>
  <si>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</si>
  <si>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</si>
  <si>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</si>
  <si>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</si>
  <si>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</si>
  <si>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</si>
  <si>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</si>
  <si>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</si>
  <si>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</si>
  <si>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</si>
  <si>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</si>
  <si>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</si>
  <si>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</si>
  <si>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</si>
  <si>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</si>
  <si>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</si>
  <si>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</si>
  <si>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</si>
  <si>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</si>
  <si>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</si>
  <si>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</si>
  <si>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</si>
  <si>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</si>
  <si>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</si>
  <si>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</si>
  <si>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</si>
  <si>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</si>
  <si>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</si>
  <si>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</si>
  <si>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</si>
  <si>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</si>
  <si>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</si>
  <si>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</si>
  <si>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</si>
  <si>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</si>
  <si>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</si>
  <si>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</si>
  <si>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</si>
  <si>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</si>
  <si>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</si>
  <si>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</si>
  <si>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</si>
  <si>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</si>
  <si>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</si>
  <si>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</si>
  <si>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</si>
  <si>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</si>
  <si>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</si>
  <si>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</si>
  <si>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</si>
  <si>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</si>
  <si>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</si>
  <si>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</si>
  <si>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</si>
  <si>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</si>
  <si>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</si>
  <si>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</si>
  <si>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</si>
  <si>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</si>
  <si>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</si>
  <si>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</si>
  <si>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</si>
  <si>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</si>
  <si>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</si>
  <si>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</si>
  <si>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</si>
  <si>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</si>
  <si>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</si>
  <si>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</si>
  <si>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</si>
  <si>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</si>
  <si>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</si>
  <si>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</si>
  <si>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</si>
  <si>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</si>
  <si>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</si>
  <si>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</si>
  <si>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</si>
  <si>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</si>
  <si>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</si>
  <si>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</si>
  <si>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</si>
  <si>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</si>
  <si>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</si>
  <si>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</si>
  <si>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</si>
  <si>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</si>
  <si>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</si>
  <si>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</si>
  <si>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</si>
  <si>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</si>
  <si>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</si>
  <si>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</si>
  <si>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</si>
  <si>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</si>
  <si>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</si>
  <si>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</si>
  <si>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</si>
  <si>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</si>
  <si>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</si>
  <si>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</si>
  <si>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</si>
  <si>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</si>
  <si>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</si>
  <si>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</si>
  <si>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</si>
  <si>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</si>
  <si>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</si>
  <si>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</si>
  <si>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</si>
  <si>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</si>
  <si>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</si>
  <si>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</si>
  <si>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</si>
  <si>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</si>
  <si>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</si>
  <si>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</si>
  <si>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</si>
  <si>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</si>
  <si>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</si>
  <si>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</si>
  <si>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</si>
  <si>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</si>
  <si>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</si>
  <si>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</si>
  <si>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</si>
  <si>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</si>
  <si>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</si>
  <si>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</si>
  <si>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</si>
  <si>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</si>
  <si>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</si>
  <si>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</si>
  <si>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</si>
  <si>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</si>
  <si>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</si>
  <si>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</si>
  <si>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</si>
  <si>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</si>
  <si>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</si>
  <si>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</si>
  <si>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</si>
  <si>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</si>
  <si>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</si>
  <si>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</si>
  <si>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</si>
  <si>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</si>
  <si>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</si>
  <si>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</si>
  <si>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</si>
  <si>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</si>
  <si>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</si>
  <si>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</si>
  <si>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</si>
  <si>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</si>
  <si>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</si>
  <si>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</si>
  <si>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</si>
  <si>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</si>
  <si>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</si>
  <si>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</si>
  <si>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</si>
  <si>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</si>
  <si>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</si>
  <si>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</si>
  <si>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</si>
  <si>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</si>
  <si>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</si>
  <si>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</si>
  <si>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</si>
  <si>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</si>
  <si>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</si>
  <si>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</si>
  <si>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</si>
  <si>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</si>
  <si>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</si>
  <si>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</si>
  <si>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</si>
  <si>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</si>
  <si>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</si>
  <si>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</si>
  <si>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</si>
  <si>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</si>
  <si>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</si>
  <si>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</si>
  <si>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</si>
  <si>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</si>
  <si>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</si>
  <si>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</si>
  <si>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</si>
  <si>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</si>
  <si>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</si>
  <si>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</si>
  <si>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</si>
  <si>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</si>
  <si>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</si>
  <si>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</si>
  <si>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</si>
  <si>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</si>
  <si>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</si>
  <si>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</si>
  <si>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</si>
  <si>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</si>
  <si>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</si>
  <si>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</si>
  <si>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</si>
  <si>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</si>
  <si>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</si>
  <si>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</si>
  <si>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</si>
  <si>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</si>
  <si>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</si>
  <si>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</si>
  <si>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</si>
  <si>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</si>
  <si>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</si>
  <si>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</si>
  <si>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</si>
  <si>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</si>
  <si>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</si>
  <si>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</si>
  <si>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</si>
  <si>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</si>
  <si>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</si>
  <si>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</si>
  <si>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</si>
  <si>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</si>
  <si>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</si>
  <si>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</si>
  <si>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</si>
  <si>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</si>
  <si>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</si>
  <si>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</si>
  <si>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</si>
  <si>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</si>
  <si>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</si>
  <si>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</si>
  <si>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</si>
  <si>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</si>
  <si>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</si>
  <si>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</si>
  <si>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</si>
  <si>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</si>
  <si>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</si>
  <si>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</si>
  <si>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</si>
  <si>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</si>
  <si>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</si>
  <si>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</si>
  <si>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</si>
  <si>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</si>
  <si>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</si>
  <si>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</si>
  <si>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</si>
  <si>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</si>
  <si>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</si>
  <si>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</si>
  <si>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</si>
  <si>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</si>
  <si>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</si>
  <si>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</si>
  <si>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</si>
  <si>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</si>
  <si>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</si>
  <si>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</si>
  <si>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</si>
  <si>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</si>
  <si>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</si>
  <si>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</si>
  <si>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</si>
  <si>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</si>
  <si>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</si>
  <si>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</si>
  <si>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</si>
  <si>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</si>
  <si>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</si>
  <si>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</si>
  <si>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</si>
  <si>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</si>
  <si>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</si>
  <si>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</si>
  <si>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</si>
  <si>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</si>
  <si>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</si>
  <si>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</si>
  <si>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</si>
  <si>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</si>
  <si>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</si>
  <si>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</si>
  <si>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</si>
  <si>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</si>
  <si>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</si>
  <si>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</si>
  <si>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</si>
  <si>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</si>
  <si>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</si>
  <si>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</si>
  <si>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</si>
  <si>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</si>
  <si>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</si>
  <si>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</si>
  <si>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</si>
  <si>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</si>
  <si>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</si>
  <si>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</si>
  <si>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</si>
  <si>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</si>
  <si>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</si>
  <si>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</si>
  <si>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</si>
  <si>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</si>
  <si>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</si>
  <si>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</si>
  <si>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</si>
  <si>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</si>
  <si>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</si>
  <si>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</si>
  <si>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</si>
  <si>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</si>
  <si>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</si>
  <si>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</si>
  <si>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</si>
  <si>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</si>
  <si>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</si>
  <si>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</si>
  <si>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</si>
  <si>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</si>
  <si>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</si>
  <si>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</si>
  <si>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</si>
  <si>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</si>
  <si>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</si>
  <si>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</si>
  <si>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</si>
  <si>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</si>
  <si>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</si>
  <si>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</si>
  <si>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</si>
  <si>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</si>
  <si>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</si>
  <si>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</si>
  <si>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</si>
  <si>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</si>
  <si>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</si>
  <si>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</si>
  <si>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</si>
  <si>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</si>
  <si>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</si>
  <si>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</si>
  <si>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</si>
  <si>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</si>
  <si>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</si>
  <si>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</si>
  <si>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</si>
  <si>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</si>
  <si>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</si>
  <si>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</si>
  <si>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</si>
  <si>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</si>
  <si>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</si>
  <si>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</si>
  <si>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</si>
  <si>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</si>
  <si>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</si>
  <si>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</si>
  <si>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</si>
  <si>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</si>
  <si>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</si>
  <si>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</si>
  <si>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</si>
  <si>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</si>
  <si>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</si>
  <si>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</si>
  <si>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</si>
  <si>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</si>
  <si>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</si>
  <si>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</si>
  <si>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</si>
  <si>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</si>
  <si>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</si>
  <si>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</si>
  <si>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</si>
  <si>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</si>
  <si>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</si>
  <si>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</si>
  <si>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</si>
  <si>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</si>
  <si>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</si>
  <si>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</si>
  <si>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</si>
  <si>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</si>
  <si>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</si>
  <si>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</si>
  <si>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</si>
  <si>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</si>
  <si>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</si>
  <si>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</si>
  <si>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</si>
  <si>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</si>
  <si>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</si>
  <si>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</si>
  <si>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</si>
  <si>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</si>
  <si>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</si>
  <si>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</si>
  <si>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</si>
  <si>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</si>
  <si>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</si>
  <si>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</si>
  <si>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</si>
  <si>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</si>
  <si>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</si>
  <si>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</si>
  <si>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</si>
  <si>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</si>
  <si>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</si>
  <si>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</si>
  <si>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</si>
  <si>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</si>
  <si>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</si>
  <si>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</si>
  <si>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</si>
  <si>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</si>
  <si>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</si>
  <si>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</si>
  <si>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</si>
  <si>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</si>
  <si>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</si>
  <si>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</si>
  <si>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</si>
  <si>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</si>
  <si>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</si>
  <si>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</si>
  <si>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</si>
  <si>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</si>
  <si>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</si>
  <si>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</si>
  <si>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</si>
  <si>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</si>
  <si>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</si>
  <si>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</si>
  <si>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</si>
  <si>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</si>
  <si>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</si>
  <si>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</si>
  <si>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</si>
  <si>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</si>
  <si>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</si>
  <si>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</si>
  <si>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</si>
  <si>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</si>
  <si>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</si>
  <si>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</si>
  <si>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</si>
  <si>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</si>
  <si>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</si>
  <si>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</si>
  <si>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</si>
  <si>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</si>
  <si>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</si>
  <si>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</si>
  <si>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</si>
  <si>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</si>
  <si>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</si>
  <si>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</si>
  <si>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</si>
  <si>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</si>
  <si>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</si>
  <si>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</si>
  <si>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</si>
  <si>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</si>
  <si>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</si>
  <si>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</si>
  <si>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</si>
  <si>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</si>
  <si>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</si>
  <si>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</si>
  <si>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</si>
  <si>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</si>
  <si>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</si>
  <si>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</si>
  <si>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</si>
  <si>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</si>
  <si>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</si>
  <si>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</si>
  <si>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</si>
  <si>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</si>
  <si>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</si>
  <si>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</si>
  <si>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</si>
  <si>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</si>
  <si>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</si>
  <si>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</si>
  <si>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</si>
  <si>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</si>
  <si>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</si>
  <si>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</si>
  <si>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</si>
  <si>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</si>
  <si>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</si>
  <si>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</si>
  <si>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</si>
  <si>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</si>
  <si>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</si>
  <si>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</si>
  <si>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</si>
  <si>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</si>
  <si>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</si>
  <si>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</si>
  <si>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</si>
  <si>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</si>
  <si>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</si>
  <si>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</si>
  <si>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</si>
  <si>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</si>
  <si>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</si>
  <si>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</si>
  <si>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</si>
  <si>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</si>
  <si>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</si>
  <si>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</si>
  <si>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</si>
  <si>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</si>
  <si>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</si>
  <si>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</si>
  <si>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</si>
  <si>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</si>
  <si>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</si>
  <si>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</si>
  <si>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</si>
  <si>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</si>
  <si>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</si>
  <si>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</si>
  <si>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</si>
  <si>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</si>
  <si>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</si>
  <si>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</si>
  <si>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</si>
  <si>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</si>
  <si>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</si>
  <si>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</si>
  <si>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</si>
  <si>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</si>
  <si>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</si>
  <si>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</si>
  <si>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</si>
  <si>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</si>
  <si>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</si>
  <si>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</si>
  <si>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</si>
  <si>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</si>
  <si>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</si>
  <si>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</si>
  <si>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</si>
  <si>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</si>
  <si>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</si>
  <si>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</si>
  <si>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</si>
  <si>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</si>
  <si>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</si>
  <si>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</si>
  <si>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</si>
  <si>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</si>
  <si>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</si>
  <si>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</si>
  <si>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</si>
  <si>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</si>
  <si>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</si>
  <si>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</si>
  <si>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</si>
  <si>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</si>
  <si>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</si>
  <si>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</si>
  <si>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</si>
  <si>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</si>
  <si>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</si>
  <si>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</si>
  <si>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</si>
  <si>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</si>
  <si>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</si>
  <si>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</si>
  <si>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</si>
  <si>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</si>
  <si>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</si>
  <si>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</si>
  <si>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</si>
  <si>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</si>
  <si>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</si>
  <si>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</si>
  <si>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</si>
  <si>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</si>
  <si>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</si>
  <si>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</si>
  <si>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</si>
  <si>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</si>
  <si>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</si>
  <si>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</si>
  <si>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</si>
  <si>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</si>
  <si>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</si>
  <si>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</si>
  <si>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</si>
  <si>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</si>
  <si>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</si>
  <si>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</si>
  <si>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</si>
  <si>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</si>
  <si>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</si>
  <si>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</si>
  <si>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</si>
  <si>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</si>
  <si>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</si>
  <si>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</si>
  <si>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</si>
  <si>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</si>
  <si>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</si>
  <si>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</si>
  <si>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</si>
  <si>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</si>
  <si>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</si>
  <si>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</si>
  <si>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</si>
  <si>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</si>
  <si>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</si>
  <si>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</si>
  <si>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</si>
  <si>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</si>
  <si>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</si>
  <si>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</si>
  <si>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</si>
  <si>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</si>
  <si>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</si>
  <si>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</si>
  <si>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</si>
  <si>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</si>
  <si>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</si>
  <si>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</si>
  <si>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</si>
  <si>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</si>
  <si>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</si>
  <si>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</si>
  <si>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</si>
  <si>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</si>
  <si>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</si>
  <si>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</si>
  <si>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</si>
  <si>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</si>
  <si>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</si>
  <si>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</si>
  <si>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</si>
  <si>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</si>
  <si>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</si>
  <si>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</si>
  <si>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</si>
  <si>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</si>
  <si>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</si>
  <si>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</si>
  <si>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</si>
  <si>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</si>
  <si>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</si>
  <si>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</si>
  <si>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</si>
  <si>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</si>
  <si>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</si>
  <si>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</si>
  <si>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</si>
  <si>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</si>
  <si>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</si>
  <si>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</si>
  <si>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</si>
  <si>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</si>
  <si>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</si>
  <si>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</si>
  <si>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</si>
  <si>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</si>
  <si>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</si>
  <si>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</si>
  <si>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</si>
  <si>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</si>
  <si>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</si>
  <si>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</si>
  <si>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</si>
  <si>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</si>
  <si>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</si>
  <si>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</si>
  <si>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</si>
  <si>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</si>
  <si>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</si>
  <si>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</si>
  <si>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</si>
  <si>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</si>
  <si>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</si>
  <si>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</si>
  <si>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</si>
  <si>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</si>
  <si>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</si>
  <si>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</si>
  <si>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</si>
  <si>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</si>
  <si>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</si>
  <si>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</si>
  <si>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</si>
  <si>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</si>
  <si>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</si>
  <si>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</si>
  <si>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</si>
  <si>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</si>
  <si>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</si>
  <si>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</si>
  <si>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</si>
  <si>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</si>
  <si>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</si>
  <si>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</si>
  <si>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</si>
  <si>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</si>
  <si>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</si>
  <si>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</si>
  <si>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</si>
  <si>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</si>
  <si>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</si>
  <si>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</si>
  <si>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</si>
  <si>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</si>
  <si>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</si>
  <si>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</si>
  <si>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</si>
  <si>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</si>
  <si>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</si>
  <si>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</si>
  <si>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</si>
  <si>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</si>
  <si>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</si>
  <si>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</si>
  <si>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</si>
  <si>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</si>
  <si>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</si>
  <si>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</si>
  <si>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</si>
  <si>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</si>
  <si>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</si>
  <si>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</si>
  <si>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</si>
  <si>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</si>
  <si>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</si>
  <si>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</si>
  <si>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</si>
  <si>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</si>
  <si>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</si>
  <si>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</si>
  <si>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</si>
  <si>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</si>
  <si>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</si>
  <si>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</si>
  <si>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</si>
  <si>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</si>
  <si>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</si>
  <si>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</si>
  <si>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</si>
  <si>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</si>
  <si>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</si>
  <si>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</si>
  <si>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</si>
  <si>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</si>
  <si>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</si>
  <si>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</si>
  <si>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</si>
  <si>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</si>
  <si>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</si>
  <si>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</si>
  <si>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</si>
  <si>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</si>
  <si>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</si>
  <si>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</si>
  <si>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</si>
  <si>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</si>
  <si>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</si>
  <si>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</si>
  <si>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</si>
  <si>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</si>
  <si>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</si>
  <si>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</si>
  <si>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</si>
  <si>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</si>
  <si>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</si>
  <si>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</si>
  <si>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</si>
  <si>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</si>
  <si>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</si>
  <si>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</si>
  <si>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</si>
  <si>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</si>
  <si>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</si>
  <si>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</si>
  <si>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</si>
  <si>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</si>
  <si>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</si>
  <si>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</si>
  <si>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</si>
  <si>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</si>
  <si>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</si>
  <si>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</si>
  <si>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</si>
  <si>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</si>
  <si>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</si>
  <si>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</si>
  <si>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</si>
  <si>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</si>
  <si>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</si>
  <si>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</si>
  <si>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</si>
  <si>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</si>
  <si>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</si>
  <si>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</si>
  <si>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</si>
  <si>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</si>
  <si>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</si>
  <si>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</si>
  <si>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</si>
  <si>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</si>
  <si>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</si>
  <si>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</si>
  <si>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</si>
  <si>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</si>
  <si>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</si>
  <si>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</si>
  <si>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</si>
  <si>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</si>
  <si>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</si>
  <si>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</si>
  <si>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</si>
  <si>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</si>
  <si>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</si>
  <si>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</si>
  <si>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</si>
  <si>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</si>
  <si>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</si>
  <si>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</si>
  <si>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</si>
  <si>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</si>
  <si>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</si>
  <si>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</si>
  <si>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</si>
  <si>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</si>
  <si>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</si>
  <si>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</si>
  <si>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</si>
  <si>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</si>
  <si>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</si>
  <si>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</si>
  <si>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</si>
  <si>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</si>
  <si>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</si>
  <si>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</si>
  <si>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</si>
  <si>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</si>
  <si>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</si>
  <si>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</si>
  <si>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</si>
  <si>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</si>
  <si>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</si>
  <si>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</si>
  <si>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</si>
  <si>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</si>
  <si>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</si>
  <si>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</si>
  <si>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</si>
  <si>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</si>
  <si>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</si>
  <si>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</si>
  <si>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</si>
  <si>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</si>
  <si>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</si>
  <si>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</si>
  <si>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</si>
  <si>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</si>
  <si>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</si>
  <si>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</si>
  <si>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</si>
  <si>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</si>
  <si>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</si>
  <si>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</si>
  <si>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</si>
  <si>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</si>
  <si>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</si>
  <si>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</si>
  <si>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</si>
  <si>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</si>
  <si>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</si>
  <si>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</si>
  <si>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</si>
  <si>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</si>
  <si>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</si>
  <si>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</si>
  <si>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</si>
  <si>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</si>
  <si>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</si>
  <si>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</si>
  <si>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</si>
  <si>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</si>
  <si>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</si>
  <si>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</si>
  <si>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</si>
  <si>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</si>
  <si>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</si>
  <si>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</si>
  <si>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</si>
  <si>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</si>
  <si>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</si>
  <si>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</si>
  <si>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</si>
  <si>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</si>
  <si>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</si>
  <si>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</si>
  <si>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</si>
  <si>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</si>
  <si>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</si>
  <si>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</si>
  <si>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</si>
  <si>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</si>
  <si>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</si>
  <si>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</si>
  <si>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</si>
  <si>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</si>
  <si>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</si>
  <si>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</si>
  <si>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</si>
  <si>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</si>
  <si>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</si>
  <si>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</si>
  <si>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</si>
  <si>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</si>
  <si>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</si>
  <si>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</si>
  <si>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</si>
  <si>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</si>
  <si>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</si>
  <si>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</si>
  <si>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</si>
  <si>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</si>
  <si>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</si>
  <si>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</si>
  <si>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</si>
  <si>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</si>
  <si>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</si>
  <si>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</si>
  <si>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</si>
  <si>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</si>
  <si>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</si>
  <si>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</si>
  <si>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</si>
  <si>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</si>
  <si>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</si>
  <si>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</si>
  <si>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</si>
  <si>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</si>
  <si>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</si>
  <si>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</si>
  <si>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</si>
  <si>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</si>
  <si>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</si>
  <si>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</si>
  <si>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</si>
  <si>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</si>
  <si>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</si>
  <si>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</si>
  <si>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</si>
  <si>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</si>
  <si>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</si>
  <si>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</si>
  <si>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</si>
  <si>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</si>
  <si>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</si>
  <si>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</si>
  <si>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</si>
  <si>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</si>
  <si>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</si>
  <si>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</si>
  <si>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</si>
  <si>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</si>
  <si>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</si>
  <si>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</si>
  <si>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</si>
  <si>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</si>
  <si>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</si>
  <si>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</si>
  <si>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</si>
  <si>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</si>
  <si>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</si>
  <si>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</si>
  <si>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</si>
  <si>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</si>
  <si>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</si>
  <si>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</si>
  <si>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</si>
  <si>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</si>
  <si>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</si>
  <si>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</si>
  <si>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</si>
  <si>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</si>
  <si>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</si>
  <si>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</si>
  <si>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</si>
  <si>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</si>
  <si>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</si>
  <si>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</si>
  <si>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</si>
  <si>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</si>
  <si>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</si>
  <si>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</si>
  <si>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</si>
  <si>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</si>
  <si>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</si>
  <si>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</si>
  <si>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</si>
  <si>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</si>
  <si>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</si>
  <si>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</si>
  <si>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</si>
  <si>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</si>
  <si>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</si>
  <si>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</si>
  <si>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</si>
  <si>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</si>
  <si>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</si>
  <si>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</si>
  <si>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</si>
  <si>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</si>
  <si>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</si>
  <si>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</si>
  <si>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</si>
  <si>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</si>
  <si>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</si>
  <si>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</si>
  <si>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</si>
  <si>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</si>
  <si>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</si>
  <si>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</si>
  <si>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</si>
  <si>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</si>
  <si>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</si>
  <si>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</si>
  <si>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</si>
  <si>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</si>
  <si>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</si>
  <si>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</si>
  <si>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</si>
  <si>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</si>
  <si>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</si>
  <si>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</si>
  <si>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</si>
  <si>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</si>
  <si>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</si>
  <si>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</si>
  <si>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</si>
  <si>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</si>
  <si>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</si>
  <si>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</si>
  <si>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</si>
  <si>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</si>
  <si>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</si>
  <si>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</si>
  <si>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</si>
  <si>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</si>
  <si>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</si>
  <si>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</si>
  <si>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</si>
  <si>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</si>
  <si>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</si>
  <si>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</si>
  <si>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</si>
  <si>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</si>
  <si>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</si>
  <si>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</si>
  <si>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</si>
  <si>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</si>
  <si>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</si>
  <si>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</si>
  <si>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</si>
  <si>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</si>
  <si>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</si>
  <si>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</si>
  <si>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</si>
  <si>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</si>
  <si>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</si>
  <si>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</si>
  <si>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</si>
  <si>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</si>
  <si>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</si>
  <si>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</si>
  <si>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</si>
  <si>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</si>
  <si>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</si>
  <si>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</si>
  <si>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</si>
  <si>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</si>
  <si>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</si>
  <si>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</si>
  <si>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</si>
  <si>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</si>
  <si>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</si>
  <si>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</si>
  <si>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</si>
  <si>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</si>
  <si>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</si>
  <si>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</si>
  <si>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</si>
  <si>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</si>
  <si>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</si>
  <si>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</si>
  <si>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</si>
  <si>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</si>
  <si>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</si>
  <si>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</si>
  <si>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</si>
  <si>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</si>
  <si>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</si>
  <si>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</si>
  <si>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</si>
  <si>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</si>
  <si>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</si>
  <si>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</si>
  <si>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</si>
  <si>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</si>
  <si>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</si>
  <si>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</si>
  <si>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</si>
  <si>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</si>
  <si>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</si>
  <si>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</si>
  <si>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</si>
  <si>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</si>
  <si>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</si>
  <si>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</si>
  <si>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</si>
  <si>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</si>
  <si>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</si>
  <si>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</si>
  <si>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</si>
  <si>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</si>
  <si>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</si>
  <si>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</si>
  <si>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</si>
  <si>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</si>
  <si>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</si>
  <si>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</si>
  <si>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</si>
  <si>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</si>
  <si>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</si>
  <si>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</si>
  <si>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</si>
  <si>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</si>
  <si>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</si>
  <si>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</si>
  <si>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</si>
  <si>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</si>
  <si>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</si>
  <si>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</si>
  <si>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</si>
  <si>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</si>
  <si>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</si>
  <si>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</si>
  <si>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</si>
  <si>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</si>
  <si>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</si>
  <si>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</si>
  <si>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</si>
  <si>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</si>
  <si>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</si>
  <si>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</si>
  <si>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</si>
  <si>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</si>
  <si>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</si>
  <si>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</si>
  <si>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</si>
  <si>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</si>
  <si>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</si>
  <si>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</si>
  <si>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</si>
  <si>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</si>
  <si>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</si>
  <si>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</si>
  <si>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</si>
  <si>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</si>
  <si>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</si>
  <si>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</si>
  <si>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</si>
  <si>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</si>
  <si>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</si>
  <si>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</si>
  <si>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</si>
  <si>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</si>
  <si>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</si>
  <si>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</si>
  <si>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</si>
  <si>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</si>
  <si>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</si>
  <si>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</si>
  <si>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</si>
  <si>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</si>
  <si>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</si>
  <si>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</si>
  <si>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</si>
  <si>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</si>
  <si>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</si>
  <si>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</si>
  <si>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</si>
  <si>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</si>
  <si>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</si>
  <si>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</si>
  <si>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</si>
  <si>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</si>
  <si>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</si>
  <si>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</si>
  <si>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</si>
  <si>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</si>
  <si>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</si>
  <si>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</si>
  <si>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</si>
  <si>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</si>
  <si>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</si>
  <si>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</si>
  <si>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</si>
  <si>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</si>
  <si>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</si>
  <si>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</si>
  <si>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</si>
  <si>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</si>
  <si>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</si>
  <si>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</si>
  <si>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</si>
  <si>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</si>
  <si>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</si>
  <si>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</si>
  <si>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</si>
  <si>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</si>
  <si>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</si>
  <si>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</si>
  <si>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</si>
  <si>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</si>
  <si>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</si>
  <si>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</si>
  <si>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</si>
  <si>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</si>
  <si>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</si>
  <si>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</si>
  <si>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</si>
  <si>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</si>
  <si>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</si>
  <si>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</si>
  <si>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</si>
  <si>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</si>
  <si>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</si>
  <si>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</si>
  <si>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</si>
  <si>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</si>
  <si>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</si>
  <si>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</si>
  <si>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</si>
  <si>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</si>
  <si>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</si>
  <si>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</si>
  <si>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</si>
  <si>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</si>
  <si>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</si>
  <si>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</si>
  <si>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</si>
  <si>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</si>
  <si>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</si>
  <si>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</si>
  <si>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</si>
  <si>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</si>
  <si>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</si>
  <si>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</si>
  <si>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</si>
  <si>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</si>
  <si>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</si>
  <si>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</si>
  <si>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</si>
  <si>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</si>
  <si>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</si>
  <si>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</si>
  <si>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</si>
  <si>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</si>
  <si>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</si>
  <si>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</si>
  <si>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</si>
  <si>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</si>
  <si>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</si>
  <si>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</si>
  <si>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</si>
  <si>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</si>
  <si>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</si>
  <si>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</si>
  <si>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</si>
  <si>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</si>
  <si>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</si>
  <si>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</si>
  <si>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</si>
  <si>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</si>
  <si>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</si>
  <si>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</si>
  <si>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</si>
  <si>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</si>
  <si>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</si>
  <si>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</si>
  <si>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</si>
  <si>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</si>
  <si>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</si>
  <si>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</si>
  <si>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</si>
  <si>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</si>
  <si>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</si>
  <si>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</si>
  <si>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</si>
  <si>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</si>
  <si>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</si>
  <si>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</si>
  <si>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</si>
  <si>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</si>
  <si>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</si>
  <si>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</si>
  <si>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</si>
  <si>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</si>
  <si>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</si>
  <si>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</si>
  <si>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</si>
  <si>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</si>
  <si>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</si>
  <si>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</si>
  <si>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</si>
  <si>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</si>
  <si>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</si>
  <si>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</si>
  <si>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</si>
  <si>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</si>
  <si>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</si>
  <si>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</si>
  <si>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</si>
  <si>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</si>
  <si>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</si>
  <si>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</si>
  <si>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</si>
  <si>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</si>
  <si>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</si>
  <si>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</si>
  <si>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</si>
  <si>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</si>
  <si>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</si>
  <si>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</si>
  <si>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</si>
  <si>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</si>
  <si>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</si>
  <si>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</si>
  <si>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</si>
  <si>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</si>
  <si>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</si>
  <si>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</si>
  <si>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</si>
  <si>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</si>
  <si>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</si>
  <si>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</si>
  <si>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</si>
  <si>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</si>
  <si>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</si>
  <si>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</si>
  <si>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</si>
  <si>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</si>
  <si>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</si>
  <si>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</si>
  <si>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</si>
  <si>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</si>
  <si>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</si>
  <si>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</si>
  <si>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</si>
  <si>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</si>
  <si>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</si>
  <si>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</si>
  <si>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</si>
  <si>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</si>
  <si>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</si>
  <si>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</si>
  <si>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</si>
  <si>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</si>
  <si>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</si>
  <si>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</si>
  <si>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</si>
  <si>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</si>
  <si>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</si>
  <si>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</si>
  <si>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</si>
  <si>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</si>
  <si>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</si>
  <si>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</si>
  <si>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</si>
  <si>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</si>
  <si>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</si>
  <si>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</si>
  <si>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</si>
  <si>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</si>
  <si>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</si>
  <si>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</si>
  <si>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</si>
  <si>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</si>
  <si>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</si>
  <si>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</si>
  <si>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</si>
  <si>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</si>
  <si>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</si>
  <si>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</si>
  <si>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</si>
  <si>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</si>
  <si>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</si>
  <si>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</si>
  <si>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</si>
  <si>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</si>
  <si>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</si>
  <si>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</si>
  <si>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</si>
  <si>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</si>
  <si>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</si>
  <si>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</si>
  <si>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</si>
  <si>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</si>
  <si>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</si>
  <si>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</si>
  <si>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</si>
  <si>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</si>
  <si>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</si>
  <si>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</si>
  <si>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</si>
  <si>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</si>
  <si>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</si>
  <si>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</si>
  <si>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</si>
  <si>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</si>
  <si>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</si>
  <si>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</si>
  <si>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</si>
  <si>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</si>
  <si>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</si>
  <si>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</si>
  <si>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</si>
  <si>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</si>
  <si>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</si>
  <si>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</si>
  <si>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</si>
  <si>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</si>
  <si>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</si>
  <si>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</si>
  <si>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</si>
  <si>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</si>
  <si>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</si>
  <si>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</si>
  <si>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</si>
  <si>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</si>
  <si>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</si>
  <si>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</si>
  <si>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</si>
  <si>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</si>
  <si>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</si>
  <si>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</si>
  <si>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</si>
  <si>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</si>
  <si>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</si>
  <si>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</si>
  <si>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</si>
  <si>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</si>
  <si>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</si>
  <si>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</si>
  <si>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</si>
  <si>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</si>
  <si>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</si>
  <si>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</si>
  <si>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</si>
  <si>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</si>
  <si>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</si>
  <si>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</si>
  <si>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</si>
  <si>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</si>
  <si>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</si>
  <si>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</si>
  <si>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</si>
  <si>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</si>
  <si>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</si>
  <si>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</si>
  <si>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</si>
  <si>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</si>
  <si>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</si>
  <si>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</si>
  <si>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</si>
  <si>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</si>
  <si>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</si>
  <si>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</si>
  <si>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</si>
  <si>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</si>
  <si>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</si>
  <si>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</si>
  <si>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</si>
  <si>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</si>
  <si>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</si>
  <si>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</si>
  <si>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</si>
  <si>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</si>
  <si>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</si>
  <si>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</si>
  <si>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</si>
  <si>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</si>
  <si>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</si>
  <si>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</si>
  <si>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</si>
  <si>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</si>
  <si>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</si>
  <si>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</si>
  <si>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</si>
  <si>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</si>
  <si>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</si>
  <si>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</si>
  <si>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</si>
  <si>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</si>
  <si>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</si>
  <si>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</si>
  <si>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</si>
  <si>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</si>
  <si>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</si>
  <si>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</si>
  <si>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</si>
  <si>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</si>
  <si>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</si>
  <si>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</si>
  <si>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</si>
  <si>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</si>
  <si>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</si>
  <si>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</si>
  <si>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</si>
  <si>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</si>
  <si>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</si>
  <si>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</si>
  <si>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</si>
  <si>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</si>
  <si>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</si>
  <si>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</si>
  <si>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</si>
  <si>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</si>
  <si>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</si>
  <si>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</si>
  <si>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</si>
  <si>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</si>
  <si>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</si>
  <si>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</si>
  <si>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</si>
  <si>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</si>
  <si>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</si>
  <si>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</si>
  <si>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</si>
  <si>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</si>
  <si>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</si>
  <si>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</si>
  <si>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</si>
  <si>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</si>
  <si>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</si>
  <si>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</si>
  <si>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</si>
  <si>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</si>
  <si>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</si>
  <si>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</si>
  <si>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</si>
  <si>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</si>
  <si>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</si>
  <si>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</si>
  <si>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</si>
  <si>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</si>
  <si>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</si>
  <si>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</si>
  <si>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</si>
  <si>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</si>
  <si>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</si>
  <si>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</si>
  <si>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</si>
  <si>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</si>
  <si>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</si>
  <si>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</si>
  <si>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</si>
  <si>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</si>
  <si>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</si>
  <si>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</si>
  <si>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</si>
  <si>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</si>
  <si>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</si>
  <si>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</si>
  <si>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</si>
  <si>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</si>
  <si>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</si>
  <si>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</si>
  <si>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</si>
  <si>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</si>
  <si>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</si>
  <si>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</si>
  <si>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</si>
  <si>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</si>
  <si>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</si>
  <si>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</si>
  <si>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</si>
  <si>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</si>
  <si>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</si>
  <si>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</si>
  <si>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</si>
  <si>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</si>
  <si>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</si>
  <si>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</si>
  <si>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</si>
  <si>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</si>
  <si>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</si>
  <si>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</si>
  <si>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</si>
  <si>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</si>
  <si>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</si>
  <si>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</si>
  <si>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</si>
  <si>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</si>
  <si>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</si>
  <si>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</si>
  <si>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</si>
  <si>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</si>
  <si>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</si>
  <si>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</si>
  <si>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</si>
  <si>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</si>
  <si>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</si>
  <si>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</si>
  <si>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</si>
  <si>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</si>
  <si>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</si>
  <si>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</si>
  <si>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</si>
  <si>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</si>
  <si>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</si>
  <si>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</si>
  <si>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</si>
  <si>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</si>
  <si>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</si>
  <si>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</si>
  <si>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</si>
  <si>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</si>
  <si>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</si>
  <si>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</si>
  <si>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</si>
  <si>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</si>
  <si>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</si>
  <si>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</si>
  <si>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</si>
  <si>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</si>
  <si>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</si>
  <si>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</si>
  <si>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</si>
  <si>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</si>
  <si>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</si>
  <si>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</si>
  <si>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</si>
  <si>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</si>
  <si>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</si>
  <si>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</si>
  <si>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</si>
  <si>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</si>
  <si>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</si>
  <si>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</si>
  <si>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</si>
  <si>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</si>
  <si>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</si>
  <si>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</si>
  <si>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</si>
  <si>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</si>
  <si>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</si>
  <si>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</si>
  <si>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</si>
  <si>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</si>
  <si>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</si>
  <si>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</si>
  <si>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</si>
  <si>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</si>
  <si>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</si>
  <si>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</si>
  <si>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</si>
  <si>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</si>
  <si>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</si>
  <si>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</si>
  <si>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</si>
  <si>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</si>
  <si>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</si>
  <si>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</si>
  <si>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</si>
  <si>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</si>
  <si>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</si>
  <si>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</si>
  <si>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</si>
  <si>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</si>
  <si>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</si>
  <si>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</si>
  <si>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</si>
  <si>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</si>
  <si>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</si>
  <si>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</si>
  <si>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</si>
  <si>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</si>
  <si>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</si>
  <si>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</si>
  <si>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</si>
  <si>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</si>
  <si>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</si>
  <si>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</si>
  <si>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</si>
  <si>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</si>
  <si>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</si>
  <si>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</si>
  <si>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</si>
  <si>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</si>
  <si>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</si>
  <si>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</si>
  <si>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</si>
  <si>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</si>
  <si>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</si>
  <si>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</si>
  <si>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</si>
  <si>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</si>
  <si>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</si>
  <si>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</si>
  <si>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</si>
  <si>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</si>
  <si>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</si>
  <si>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</si>
  <si>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</si>
  <si>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</si>
  <si>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</si>
  <si>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</si>
  <si>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</si>
  <si>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</si>
  <si>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</si>
  <si>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</si>
  <si>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</si>
  <si>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</si>
  <si>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</si>
  <si>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</si>
  <si>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</si>
  <si>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</si>
  <si>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</si>
  <si>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</si>
  <si>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</si>
  <si>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</si>
  <si>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</si>
  <si>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</si>
  <si>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</si>
  <si>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</si>
  <si>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</si>
  <si>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</si>
  <si>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</si>
  <si>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</si>
  <si>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</si>
  <si>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</si>
  <si>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</si>
  <si>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</si>
  <si>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</si>
  <si>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</si>
  <si>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</si>
  <si>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</si>
  <si>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</si>
  <si>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</si>
  <si>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</si>
  <si>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</si>
  <si>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</si>
  <si>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</si>
  <si>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</si>
  <si>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</si>
  <si>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</si>
  <si>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</si>
  <si>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</si>
  <si>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</si>
  <si>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</si>
  <si>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</si>
  <si>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</si>
  <si>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</si>
  <si>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</si>
  <si>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</si>
  <si>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</si>
  <si>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</si>
  <si>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</si>
  <si>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</si>
  <si>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</si>
  <si>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</si>
  <si>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</si>
  <si>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</si>
  <si>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</si>
  <si>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</si>
  <si>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</si>
  <si>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</si>
  <si>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</si>
  <si>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</si>
  <si>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</si>
  <si>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</si>
  <si>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</si>
  <si>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</si>
  <si>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</si>
  <si>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</si>
  <si>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</si>
  <si>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</si>
  <si>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</si>
  <si>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</si>
  <si>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</si>
  <si>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</si>
  <si>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</si>
  <si>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</si>
  <si>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</si>
  <si>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</si>
  <si>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</si>
  <si>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</si>
  <si>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</si>
  <si>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</si>
  <si>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</si>
  <si>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</si>
  <si>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</si>
  <si>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</si>
  <si>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</si>
  <si>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</si>
  <si>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</si>
  <si>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</si>
  <si>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</si>
  <si>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</si>
  <si>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</si>
  <si>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</si>
  <si>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</si>
  <si>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</si>
  <si>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</si>
  <si>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</si>
  <si>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</si>
  <si>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</si>
  <si>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</si>
  <si>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</si>
  <si>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</si>
  <si>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</si>
  <si>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</si>
  <si>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</si>
  <si>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</si>
  <si>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</si>
  <si>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</si>
  <si>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</si>
  <si>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</si>
  <si>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</si>
  <si>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</si>
  <si>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</si>
  <si>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</si>
  <si>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</si>
  <si>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</si>
  <si>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</si>
  <si>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</si>
  <si>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</si>
  <si>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</si>
  <si>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</si>
  <si>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</si>
  <si>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</si>
  <si>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</si>
  <si>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</si>
  <si>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</si>
  <si>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</si>
  <si>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</si>
  <si>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</si>
  <si>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</si>
  <si>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</si>
  <si>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</si>
  <si>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</si>
  <si>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</si>
  <si>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</si>
  <si>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</si>
  <si>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</si>
  <si>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</si>
  <si>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</si>
  <si>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</si>
  <si>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</si>
  <si>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</si>
  <si>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</si>
  <si>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</si>
  <si>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</si>
  <si>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</si>
  <si>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</si>
  <si>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</si>
  <si>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</si>
  <si>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</si>
  <si>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</si>
  <si>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</si>
  <si>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</si>
  <si>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</si>
  <si>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</si>
  <si>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</si>
  <si>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</si>
  <si>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</si>
  <si>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</si>
  <si>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</si>
  <si>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</si>
  <si>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</si>
  <si>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</si>
  <si>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</si>
  <si>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</si>
  <si>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</si>
  <si>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</si>
  <si>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</si>
  <si>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</si>
  <si>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</si>
  <si>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</si>
  <si>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</si>
  <si>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</si>
  <si>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</si>
  <si>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</si>
  <si>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</si>
  <si>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</si>
  <si>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</si>
  <si>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</si>
  <si>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</si>
  <si>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</si>
  <si>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</si>
  <si>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</si>
  <si>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</si>
  <si>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</si>
  <si>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</si>
  <si>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</si>
  <si>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</si>
  <si>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</si>
  <si>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</si>
  <si>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</si>
  <si>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</si>
  <si>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</si>
  <si>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</si>
  <si>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</si>
  <si>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</si>
  <si>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</si>
  <si>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</si>
  <si>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</si>
  <si>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</si>
  <si>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</si>
  <si>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</si>
  <si>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</si>
  <si>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</si>
  <si>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</si>
  <si>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</si>
  <si>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</si>
  <si>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</si>
  <si>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</si>
  <si>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</si>
  <si>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</si>
  <si>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</si>
  <si>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</si>
  <si>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</si>
  <si>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</si>
  <si>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</si>
  <si>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</si>
  <si>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</si>
  <si>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</si>
  <si>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</si>
  <si>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</si>
  <si>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</si>
  <si>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</si>
  <si>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</si>
  <si>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</si>
  <si>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</si>
  <si>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</si>
  <si>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</si>
  <si>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</si>
  <si>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</si>
  <si>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</si>
  <si>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</si>
  <si>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</si>
  <si>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</si>
  <si>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</si>
  <si>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</si>
  <si>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</si>
  <si>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</si>
  <si>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</si>
  <si>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</si>
  <si>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</si>
  <si>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</si>
  <si>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</si>
  <si>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</si>
  <si>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</si>
  <si>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</si>
  <si>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</si>
  <si>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</si>
  <si>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</si>
  <si>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</si>
  <si>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</si>
  <si>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</si>
  <si>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</si>
  <si>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</si>
  <si>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</si>
  <si>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</si>
  <si>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</si>
  <si>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</si>
  <si>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</si>
  <si>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</si>
  <si>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</si>
  <si>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</si>
  <si>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</si>
  <si>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</si>
  <si>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</si>
  <si>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</si>
  <si>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</si>
  <si>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</si>
  <si>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</si>
  <si>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</si>
  <si>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</si>
  <si>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</si>
  <si>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</si>
  <si>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</si>
  <si>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</si>
  <si>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</si>
  <si>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</si>
  <si>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</si>
  <si>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</si>
  <si>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</si>
  <si>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</si>
  <si>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</si>
  <si>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</si>
  <si>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</si>
  <si>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</si>
  <si>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</si>
  <si>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</si>
  <si>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</si>
  <si>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</si>
  <si>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</si>
  <si>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</si>
  <si>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</si>
  <si>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</si>
  <si>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</si>
  <si>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</si>
  <si>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</si>
  <si>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</si>
  <si>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</si>
  <si>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</si>
  <si>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</si>
  <si>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</si>
  <si>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</si>
  <si>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</si>
  <si>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</si>
  <si>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</si>
  <si>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</si>
  <si>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</si>
  <si>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</si>
  <si>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</si>
  <si>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</si>
  <si>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</si>
  <si>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</si>
  <si>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</si>
  <si>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</si>
  <si>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</si>
  <si>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</si>
  <si>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</si>
  <si>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</si>
  <si>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</si>
  <si>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</si>
  <si>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</si>
  <si>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</si>
  <si>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</si>
  <si>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</si>
  <si>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</si>
  <si>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</si>
  <si>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</si>
  <si>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</si>
  <si>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</si>
  <si>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</si>
  <si>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</si>
  <si>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</si>
  <si>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</si>
  <si>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</si>
  <si>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</si>
  <si>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</si>
  <si>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</si>
  <si>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</si>
  <si>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</si>
  <si>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</si>
  <si>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</si>
  <si>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</si>
  <si>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</si>
  <si>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</si>
  <si>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</si>
  <si>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</si>
  <si>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</si>
  <si>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</si>
  <si>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</si>
  <si>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</si>
  <si>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</si>
  <si>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</si>
  <si>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</si>
  <si>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</si>
  <si>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</si>
  <si>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</si>
  <si>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</si>
  <si>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</si>
  <si>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</si>
  <si>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</si>
  <si>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</si>
  <si>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</si>
  <si>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</si>
  <si>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</si>
  <si>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</si>
  <si>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</si>
  <si>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</si>
  <si>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</si>
  <si>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</si>
  <si>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</si>
  <si>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</si>
  <si>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</si>
  <si>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</si>
  <si>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</si>
  <si>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</si>
  <si>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</si>
  <si>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</si>
  <si>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</si>
  <si>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</si>
  <si>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</si>
  <si>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</si>
  <si>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</si>
  <si>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</si>
  <si>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</si>
  <si>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</si>
  <si>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</si>
  <si>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</si>
  <si>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</si>
  <si>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</si>
  <si>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</si>
  <si>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</si>
  <si>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</si>
  <si>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</si>
  <si>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</si>
  <si>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</si>
  <si>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</si>
  <si>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</si>
  <si>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</si>
  <si>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</si>
  <si>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</si>
  <si>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</si>
  <si>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</si>
  <si>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</si>
  <si>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</si>
  <si>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</si>
  <si>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</si>
  <si>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</si>
  <si>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</si>
  <si>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</si>
  <si>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</si>
  <si>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</si>
  <si>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</si>
  <si>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</si>
  <si>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</si>
  <si>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</si>
  <si>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</si>
  <si>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</si>
  <si>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</si>
  <si>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</si>
  <si>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</si>
  <si>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</si>
  <si>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</si>
  <si>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</si>
  <si>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</si>
  <si>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</si>
  <si>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</si>
  <si>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</si>
  <si>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</si>
  <si>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</si>
  <si>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</si>
  <si>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</si>
  <si>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</si>
  <si>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</si>
  <si>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</si>
  <si>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</si>
  <si>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</si>
  <si>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</si>
  <si>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</si>
  <si>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</si>
  <si>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</si>
  <si>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</si>
  <si>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</si>
  <si>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</si>
  <si>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</si>
  <si>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</si>
  <si>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</si>
  <si>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</si>
  <si>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</si>
  <si>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</si>
  <si>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</si>
  <si>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</si>
  <si>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</si>
  <si>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</si>
  <si>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</si>
  <si>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</si>
  <si>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</si>
  <si>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</si>
  <si>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</si>
  <si>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</si>
  <si>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</si>
  <si>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</si>
  <si>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</si>
  <si>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</si>
  <si>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</si>
  <si>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</si>
  <si>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</si>
  <si>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</si>
  <si>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</si>
  <si>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</si>
  <si>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</si>
  <si>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</si>
  <si>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</si>
  <si>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</si>
  <si>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</si>
  <si>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</si>
  <si>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</si>
  <si>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</si>
  <si>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</si>
  <si>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</si>
  <si>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</si>
  <si>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</si>
  <si>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</si>
  <si>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</si>
  <si>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</si>
  <si>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</si>
  <si>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</si>
  <si>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</si>
  <si>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</si>
  <si>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</si>
  <si>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</si>
  <si>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</si>
  <si>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</si>
  <si>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</si>
  <si>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</si>
  <si>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</si>
  <si>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</si>
  <si>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</si>
  <si>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</si>
  <si>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</si>
  <si>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</si>
  <si>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</si>
  <si>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</si>
  <si>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</si>
  <si>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</si>
  <si>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</si>
  <si>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</si>
  <si>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</si>
  <si>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</si>
  <si>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</si>
  <si>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</si>
  <si>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</si>
  <si>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</si>
  <si>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</si>
  <si>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</si>
  <si>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</si>
  <si>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</si>
  <si>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</si>
  <si>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</si>
  <si>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</si>
  <si>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</si>
  <si>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</si>
  <si>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</si>
  <si>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</si>
  <si>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</si>
  <si>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</si>
  <si>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</si>
  <si>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</si>
  <si>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</si>
  <si>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</si>
  <si>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</si>
  <si>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</si>
  <si>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</si>
  <si>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</si>
  <si>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</si>
  <si>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</si>
  <si>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</si>
  <si>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</si>
  <si>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</si>
  <si>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</si>
  <si>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</si>
  <si>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</si>
  <si>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</si>
  <si>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</si>
  <si>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</si>
  <si>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</si>
  <si>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</si>
  <si>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</si>
  <si>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</si>
  <si>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</si>
  <si>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</si>
  <si>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</si>
  <si>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</si>
  <si>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</si>
  <si>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</si>
  <si>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</si>
  <si>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</si>
  <si>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</si>
  <si>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</si>
  <si>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</si>
  <si>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</si>
  <si>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</si>
  <si>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</si>
  <si>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</si>
  <si>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</si>
  <si>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</si>
  <si>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</si>
  <si>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</si>
  <si>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</si>
  <si>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</si>
  <si>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</si>
  <si>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</si>
  <si>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</si>
  <si>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</si>
  <si>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</si>
  <si>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</si>
  <si>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</si>
  <si>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</si>
  <si>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</si>
  <si>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</si>
  <si>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</si>
  <si>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</si>
  <si>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</si>
  <si>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</si>
  <si>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</si>
  <si>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</si>
  <si>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</si>
  <si>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</si>
  <si>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</si>
  <si>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</si>
  <si>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</si>
  <si>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</si>
  <si>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</si>
  <si>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</si>
  <si>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</si>
  <si>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</si>
  <si>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</si>
  <si>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</si>
  <si>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</si>
  <si>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</si>
  <si>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</si>
  <si>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</si>
  <si>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</si>
  <si>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</si>
  <si>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</si>
  <si>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</si>
  <si>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</si>
  <si>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</si>
  <si>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</si>
  <si>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</si>
  <si>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</si>
  <si>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</si>
  <si>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</si>
  <si>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</si>
  <si>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</si>
  <si>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</si>
  <si>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</si>
  <si>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</si>
  <si>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</si>
  <si>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</si>
  <si>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</si>
  <si>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</si>
  <si>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</si>
  <si>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</si>
  <si>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</si>
  <si>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</si>
  <si>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</si>
  <si>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</si>
  <si>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</si>
  <si>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</si>
  <si>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</si>
  <si>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</si>
  <si>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</si>
  <si>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</si>
  <si>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</si>
  <si>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</si>
  <si>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</si>
  <si>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</si>
  <si>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</si>
  <si>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</si>
  <si>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</si>
  <si>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</si>
  <si>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</si>
  <si>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</si>
  <si>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</si>
  <si>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</si>
  <si>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</si>
  <si>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</si>
  <si>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</si>
  <si>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</si>
  <si>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</si>
  <si>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</si>
  <si>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</si>
  <si>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</si>
  <si>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</si>
  <si>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</si>
  <si>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</si>
  <si>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</si>
  <si>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</si>
  <si>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</si>
  <si>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</si>
  <si>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</si>
  <si>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</si>
  <si>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</si>
  <si>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</si>
  <si>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</si>
  <si>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</si>
  <si>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</si>
  <si>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</si>
  <si>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</si>
  <si>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</si>
  <si>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</si>
  <si>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</si>
  <si>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</si>
  <si>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</si>
  <si>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</si>
  <si>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</si>
  <si>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</si>
  <si>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</si>
  <si>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</si>
  <si>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</si>
  <si>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</si>
  <si>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</si>
  <si>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</si>
  <si>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</si>
  <si>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</si>
  <si>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</si>
  <si>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</si>
  <si>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</si>
  <si>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</si>
  <si>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</si>
  <si>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</si>
  <si>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</si>
  <si>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</si>
  <si>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</si>
  <si>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</si>
  <si>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</si>
  <si>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</si>
  <si>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</si>
  <si>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</si>
  <si>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</si>
  <si>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</si>
  <si>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</si>
  <si>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</si>
  <si>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</si>
  <si>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</si>
  <si>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</si>
  <si>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</si>
  <si>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</si>
  <si>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</si>
  <si>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</si>
  <si>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</si>
  <si>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</si>
  <si>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</si>
  <si>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</si>
  <si>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</si>
  <si>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</si>
  <si>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</si>
  <si>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</si>
  <si>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</si>
  <si>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</si>
  <si>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</si>
  <si>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</si>
  <si>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</si>
  <si>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</si>
  <si>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</si>
  <si>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</si>
  <si>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</si>
  <si>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</si>
  <si>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</si>
  <si>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</si>
  <si>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</si>
  <si>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</si>
  <si>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</si>
  <si>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</si>
  <si>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</si>
  <si>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</si>
  <si>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</si>
  <si>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</si>
  <si>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</si>
  <si>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</si>
  <si>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</si>
  <si>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</si>
  <si>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</si>
  <si>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</si>
  <si>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</si>
  <si>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</si>
  <si>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</si>
  <si>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</si>
  <si>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</si>
  <si>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</si>
  <si>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</si>
  <si>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</si>
  <si>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</si>
  <si>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</si>
  <si>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</si>
  <si>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</si>
  <si>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</si>
  <si>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</si>
  <si>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</si>
  <si>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</si>
  <si>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</si>
  <si>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</si>
  <si>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</si>
  <si>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</si>
  <si>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</si>
  <si>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</si>
  <si>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</si>
  <si>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</si>
  <si>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</si>
  <si>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</si>
  <si>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</si>
  <si>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</si>
  <si>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</si>
  <si>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</si>
  <si>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</si>
  <si>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</si>
  <si>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</si>
  <si>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</si>
  <si>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</si>
  <si>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</si>
  <si>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</si>
  <si>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</si>
  <si>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</si>
  <si>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</si>
  <si>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</si>
  <si>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</si>
  <si>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</si>
  <si>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</si>
  <si>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</si>
  <si>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</si>
  <si>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</si>
  <si>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</si>
  <si>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</si>
  <si>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</si>
  <si>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</si>
  <si>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</si>
  <si>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</si>
  <si>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</si>
  <si>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</si>
  <si>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</si>
  <si>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</si>
  <si>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</si>
  <si>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</si>
  <si>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</si>
  <si>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</si>
  <si>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</si>
  <si>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</si>
  <si>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</si>
  <si>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</si>
  <si>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</si>
  <si>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</si>
  <si>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</si>
  <si>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</si>
  <si>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</si>
  <si>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</si>
  <si>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</si>
  <si>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</si>
  <si>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</si>
  <si>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</si>
  <si>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</si>
  <si>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</si>
  <si>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</si>
  <si>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</si>
  <si>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</si>
  <si>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</si>
  <si>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</si>
  <si>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</si>
  <si>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</si>
  <si>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</si>
  <si>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</si>
  <si>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</si>
  <si>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</si>
  <si>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</si>
  <si>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</si>
  <si>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</si>
  <si>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</si>
  <si>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</si>
  <si>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</si>
  <si>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</si>
  <si>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</si>
  <si>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</si>
  <si>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</si>
  <si>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</si>
  <si>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</si>
  <si>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</si>
  <si>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</si>
  <si>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</si>
  <si>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</si>
  <si>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</si>
  <si>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</si>
  <si>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</si>
  <si>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</si>
  <si>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</si>
  <si>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</si>
  <si>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</si>
  <si>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</si>
  <si>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</si>
  <si>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</si>
  <si>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</si>
  <si>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</si>
  <si>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</si>
  <si>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</si>
  <si>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</si>
  <si>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</si>
  <si>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</si>
  <si>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</si>
  <si>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</si>
  <si>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</si>
  <si>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</si>
  <si>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</si>
  <si>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</si>
  <si>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</si>
  <si>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</si>
  <si>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</si>
  <si>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</si>
  <si>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</si>
  <si>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</si>
  <si>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</si>
  <si>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</si>
  <si>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</si>
  <si>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</si>
  <si>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</si>
  <si>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</si>
  <si>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</si>
  <si>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</si>
  <si>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</si>
  <si>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</si>
  <si>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</si>
  <si>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</si>
  <si>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</si>
  <si>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</si>
  <si>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</si>
  <si>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</si>
  <si>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</si>
  <si>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</si>
  <si>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</si>
  <si>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</si>
  <si>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</si>
  <si>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</si>
  <si>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</si>
  <si>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</si>
  <si>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</si>
  <si>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</si>
  <si>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</si>
  <si>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</si>
  <si>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</si>
  <si>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</si>
  <si>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</si>
  <si>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</si>
  <si>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</si>
  <si>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</si>
  <si>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</si>
  <si>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</si>
  <si>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</si>
  <si>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</si>
  <si>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</si>
  <si>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</si>
  <si>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</si>
  <si>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</si>
  <si>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</si>
  <si>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</si>
  <si>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</si>
  <si>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</si>
  <si>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</si>
  <si>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</si>
  <si>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</si>
  <si>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</si>
  <si>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</si>
  <si>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</si>
  <si>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</si>
  <si>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</si>
  <si>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</si>
  <si>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</si>
  <si>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</si>
  <si>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</si>
  <si>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</si>
  <si>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</si>
  <si>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</si>
  <si>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</si>
  <si>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</si>
  <si>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</si>
  <si>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</si>
  <si>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</si>
  <si>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</si>
  <si>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</si>
  <si>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</si>
  <si>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</si>
  <si>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</si>
  <si>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</si>
  <si>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</si>
  <si>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</si>
  <si>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</si>
  <si>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</si>
  <si>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</si>
  <si>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</si>
  <si>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</si>
  <si>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</si>
  <si>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</si>
  <si>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</si>
  <si>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</si>
  <si>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</si>
  <si>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</si>
  <si>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</si>
  <si>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</si>
  <si>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</si>
  <si>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</si>
  <si>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</si>
  <si>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</si>
  <si>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</si>
  <si>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</si>
  <si>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</si>
  <si>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</si>
  <si>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</si>
  <si>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</si>
  <si>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</si>
  <si>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</si>
  <si>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</si>
  <si>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</si>
  <si>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</si>
  <si>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</si>
  <si>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</si>
  <si>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</si>
  <si>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</si>
  <si>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</si>
  <si>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</si>
  <si>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</si>
  <si>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</si>
  <si>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</si>
  <si>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</si>
  <si>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</si>
  <si>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</si>
  <si>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</si>
  <si>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</si>
  <si>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</si>
  <si>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</si>
  <si>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</si>
  <si>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</si>
  <si>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</si>
  <si>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</si>
  <si>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</si>
  <si>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</si>
  <si>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</si>
  <si>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</si>
  <si>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</si>
  <si>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</si>
  <si>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</si>
  <si>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</si>
  <si>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</si>
  <si>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</si>
  <si>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</si>
  <si>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</si>
  <si>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</si>
  <si>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</si>
  <si>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</si>
  <si>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</si>
  <si>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</si>
  <si>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</si>
  <si>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</si>
  <si>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</si>
  <si>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</si>
  <si>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</si>
  <si>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</si>
  <si>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</si>
  <si>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</si>
  <si>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</si>
  <si>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</si>
  <si>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</si>
  <si>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</si>
  <si>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</si>
  <si>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</si>
  <si>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</si>
  <si>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</si>
  <si>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</si>
  <si>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</si>
  <si>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</si>
  <si>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</si>
  <si>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</si>
  <si>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</si>
  <si>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</si>
  <si>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</si>
  <si>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</si>
  <si>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</si>
  <si>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</si>
  <si>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</si>
  <si>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</si>
  <si>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</si>
  <si>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</si>
  <si>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</si>
  <si>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</si>
  <si>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</si>
  <si>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</si>
  <si>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</si>
  <si>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</si>
  <si>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</si>
  <si>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</si>
  <si>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</si>
  <si>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</si>
  <si>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</si>
  <si>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</si>
  <si>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</si>
  <si>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</si>
  <si>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</si>
  <si>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</si>
  <si>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</si>
  <si>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</si>
  <si>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</si>
  <si>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</si>
  <si>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</si>
  <si>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</si>
  <si>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</si>
  <si>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</si>
  <si>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</si>
  <si>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</si>
  <si>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</si>
  <si>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</si>
  <si>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</si>
  <si>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</si>
  <si>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</si>
  <si>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</si>
  <si>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</si>
  <si>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</si>
  <si>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</si>
  <si>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</si>
  <si>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</si>
  <si>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</si>
  <si>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</si>
  <si>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</si>
  <si>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</si>
  <si>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</si>
  <si>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</si>
  <si>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</si>
  <si>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</si>
  <si>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</si>
  <si>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</si>
  <si>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</si>
  <si>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</si>
  <si>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</si>
  <si>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</si>
  <si>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</si>
  <si>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</si>
  <si>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</si>
  <si>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</si>
  <si>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</si>
  <si>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</si>
  <si>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</si>
  <si>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</si>
  <si>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</si>
  <si>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</si>
  <si>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</si>
  <si>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</si>
  <si>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</si>
  <si>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</si>
  <si>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</si>
  <si>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</si>
  <si>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</si>
  <si>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</si>
  <si>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</si>
  <si>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</si>
  <si>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</si>
  <si>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</si>
  <si>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</si>
  <si>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</si>
  <si>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</si>
  <si>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</si>
  <si>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</si>
  <si>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</si>
  <si>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</si>
  <si>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</si>
  <si>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</si>
  <si>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</si>
  <si>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</si>
  <si>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</si>
  <si>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</si>
  <si>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</si>
  <si>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</si>
  <si>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</si>
  <si>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</si>
  <si>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</si>
  <si>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</si>
  <si>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</si>
  <si>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</si>
  <si>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</si>
  <si>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</si>
  <si>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</si>
  <si>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</si>
  <si>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</si>
  <si>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</si>
  <si>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</si>
  <si>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</si>
  <si>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</si>
  <si>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</si>
  <si>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</si>
  <si>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</si>
  <si>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</si>
  <si>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</si>
  <si>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</si>
  <si>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</si>
  <si>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</si>
  <si>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</si>
  <si>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</si>
  <si>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</si>
  <si>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</si>
  <si>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</si>
  <si>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</si>
  <si>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</si>
  <si>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</si>
  <si>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</si>
  <si>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</si>
  <si>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</si>
  <si>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</si>
  <si>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</si>
  <si>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</si>
  <si>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</si>
  <si>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</si>
  <si>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</si>
  <si>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</si>
  <si>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</si>
  <si>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</si>
  <si>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</si>
  <si>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</si>
  <si>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</si>
  <si>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</si>
  <si>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</si>
  <si>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</si>
  <si>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</si>
  <si>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</si>
  <si>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</si>
  <si>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</si>
  <si>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</si>
  <si>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</si>
  <si>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</si>
  <si>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</si>
  <si>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</si>
  <si>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</si>
  <si>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</si>
  <si>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</si>
  <si>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</si>
  <si>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</si>
  <si>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</si>
  <si>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</si>
  <si>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</si>
  <si>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</si>
  <si>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</si>
  <si>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</si>
  <si>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</si>
  <si>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</si>
  <si>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</si>
  <si>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</si>
  <si>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</si>
  <si>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</si>
  <si>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</si>
  <si>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</si>
  <si>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</si>
  <si>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</si>
  <si>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</si>
  <si>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</si>
  <si>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</si>
  <si>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</si>
  <si>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</si>
  <si>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</si>
  <si>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</si>
  <si>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</si>
  <si>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</si>
  <si>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</si>
  <si>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</si>
  <si>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</si>
  <si>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</si>
  <si>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</si>
  <si>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</si>
  <si>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</si>
  <si>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</si>
  <si>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</si>
  <si>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</si>
  <si>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</si>
  <si>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</si>
  <si>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</si>
  <si>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</si>
  <si>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</si>
  <si>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</si>
  <si>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</si>
  <si>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</si>
  <si>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</si>
  <si>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</si>
  <si>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</si>
  <si>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</si>
  <si>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</si>
  <si>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</si>
  <si>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</si>
  <si>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</si>
  <si>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</si>
  <si>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</si>
  <si>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</si>
  <si>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</si>
  <si>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</si>
  <si>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</si>
  <si>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</si>
  <si>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</si>
  <si>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</si>
  <si>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</si>
  <si>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</si>
  <si>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</si>
  <si>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</si>
  <si>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</si>
  <si>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</si>
  <si>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</si>
  <si>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</si>
  <si>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</si>
  <si>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</si>
  <si>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</si>
  <si>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</si>
  <si>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</si>
  <si>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</si>
  <si>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</si>
  <si>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</si>
  <si>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</si>
  <si>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</si>
  <si>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</si>
  <si>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</si>
  <si>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</si>
  <si>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</si>
  <si>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</si>
  <si>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</si>
  <si>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</si>
  <si>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</si>
  <si>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</si>
  <si>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</si>
  <si>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</si>
  <si>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</si>
  <si>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</si>
  <si>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</si>
  <si>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</si>
  <si>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</si>
  <si>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</si>
  <si>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</si>
  <si>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</si>
  <si>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</si>
  <si>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</si>
  <si>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</si>
  <si>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</si>
  <si>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</si>
  <si>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</si>
  <si>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</si>
  <si>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</si>
  <si>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</si>
  <si>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</si>
  <si>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</si>
  <si>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</si>
  <si>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</si>
  <si>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</si>
  <si>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</si>
  <si>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</si>
  <si>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</si>
  <si>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</si>
  <si>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</si>
  <si>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</si>
  <si>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</si>
  <si>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</si>
  <si>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</si>
  <si>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</si>
  <si>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</si>
  <si>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</si>
  <si>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</si>
  <si>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</si>
  <si>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</si>
  <si>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</si>
  <si>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</si>
  <si>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</si>
  <si>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</si>
  <si>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</si>
  <si>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</si>
  <si>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</si>
  <si>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</si>
  <si>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</si>
  <si>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</si>
  <si>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</si>
  <si>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</si>
  <si>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</si>
  <si>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</si>
  <si>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</si>
  <si>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</si>
  <si>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</si>
  <si>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</si>
  <si>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</si>
  <si>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</si>
  <si>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</si>
  <si>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</si>
  <si>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</si>
  <si>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</si>
  <si>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</si>
  <si>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</si>
  <si>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</si>
  <si>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</si>
  <si>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</si>
  <si>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</si>
  <si>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</si>
  <si>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</si>
  <si>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</si>
  <si>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</si>
  <si>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</si>
  <si>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</si>
  <si>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</si>
  <si>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</si>
  <si>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</si>
  <si>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</si>
  <si>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</si>
  <si>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</si>
  <si>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</si>
  <si>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</si>
  <si>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</si>
  <si>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</si>
  <si>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</si>
  <si>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</si>
  <si>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</si>
  <si>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</si>
  <si>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</si>
  <si>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</si>
  <si>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</si>
  <si>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</si>
  <si>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</si>
  <si>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</si>
  <si>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</si>
  <si>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</si>
  <si>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</si>
  <si>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</si>
  <si>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</si>
  <si>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</si>
  <si>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</si>
  <si>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</si>
  <si>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</si>
  <si>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</si>
  <si>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</si>
  <si>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</si>
  <si>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</si>
  <si>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</si>
  <si>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</si>
  <si>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</si>
  <si>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</si>
  <si>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</si>
  <si>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</si>
  <si>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</si>
  <si>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</si>
  <si>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</si>
  <si>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</si>
  <si>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</si>
  <si>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</si>
  <si>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</si>
  <si>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</si>
  <si>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</si>
  <si>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</si>
  <si>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</si>
  <si>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</si>
  <si>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</si>
  <si>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</si>
  <si>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</si>
  <si>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</si>
  <si>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</si>
  <si>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</si>
  <si>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</si>
  <si>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</si>
  <si>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</si>
  <si>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</si>
  <si>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</si>
  <si>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</si>
  <si>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</si>
  <si>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</si>
  <si>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</si>
  <si>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</si>
  <si>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</si>
  <si>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</si>
  <si>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</si>
  <si>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</si>
  <si>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</si>
  <si>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</si>
  <si>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</si>
  <si>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</si>
  <si>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</si>
  <si>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</si>
  <si>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</si>
  <si>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</si>
  <si>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</si>
  <si>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</si>
  <si>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</si>
  <si>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</si>
  <si>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</si>
  <si>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</si>
  <si>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</si>
  <si>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</si>
  <si>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</si>
  <si>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</si>
  <si>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</si>
  <si>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</si>
  <si>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</si>
  <si>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</si>
  <si>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</si>
  <si>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</si>
  <si>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</si>
  <si>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</si>
  <si>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</si>
  <si>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</si>
  <si>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</si>
  <si>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</si>
  <si>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</si>
  <si>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</si>
  <si>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</si>
  <si>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</si>
  <si>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</si>
  <si>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</si>
  <si>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</si>
  <si>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</si>
  <si>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</si>
  <si>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</si>
  <si>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</si>
  <si>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</si>
  <si>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</si>
  <si>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</si>
  <si>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</si>
  <si>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</si>
  <si>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</si>
  <si>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</si>
  <si>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</si>
  <si>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</si>
  <si>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</si>
  <si>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</si>
  <si>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</si>
  <si>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</si>
  <si>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</si>
  <si>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</si>
  <si>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</si>
  <si>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</si>
  <si>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</si>
  <si>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</si>
  <si>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</si>
  <si>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</si>
  <si>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</si>
  <si>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</si>
  <si>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</si>
  <si>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</si>
  <si>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</si>
  <si>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</si>
  <si>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</si>
  <si>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</si>
  <si>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</si>
  <si>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</si>
  <si>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</si>
  <si>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</si>
  <si>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</si>
  <si>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</si>
  <si>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</si>
  <si>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</si>
  <si>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</si>
  <si>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</si>
  <si>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</si>
  <si>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</si>
  <si>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</si>
  <si>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</si>
  <si>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</si>
  <si>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</si>
  <si>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</si>
  <si>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</si>
  <si>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</si>
  <si>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</si>
  <si>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</si>
  <si>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</si>
  <si>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</si>
  <si>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</si>
  <si>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</si>
  <si>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</si>
  <si>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</si>
  <si>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</si>
  <si>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</si>
  <si>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</si>
  <si>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</si>
  <si>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</si>
  <si>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</si>
  <si>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</si>
  <si>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</si>
  <si>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</si>
  <si>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</si>
  <si>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</si>
  <si>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</si>
  <si>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</si>
  <si>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</si>
  <si>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</si>
  <si>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</si>
  <si>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</si>
  <si>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</si>
  <si>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</si>
  <si>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</si>
  <si>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</si>
  <si>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</si>
  <si>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</si>
  <si>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</si>
  <si>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</si>
  <si>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</si>
  <si>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</si>
  <si>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</si>
  <si>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</si>
  <si>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</si>
  <si>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</si>
  <si>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</si>
  <si>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</si>
  <si>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</si>
  <si>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</si>
  <si>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</si>
  <si>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</si>
  <si>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</si>
  <si>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</si>
  <si>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</si>
  <si>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</si>
  <si>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</si>
  <si>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</si>
  <si>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</si>
  <si>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</si>
  <si>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</si>
  <si>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</si>
  <si>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</si>
  <si>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</si>
  <si>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</si>
  <si>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</si>
  <si>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</si>
  <si>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</si>
  <si>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</si>
  <si>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</si>
  <si>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</si>
  <si>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</si>
  <si>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</si>
  <si>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</si>
  <si>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</si>
  <si>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</si>
  <si>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</si>
  <si>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</si>
  <si>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</si>
  <si>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</si>
  <si>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</si>
  <si>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</si>
  <si>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</si>
  <si>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</si>
  <si>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</si>
  <si>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</si>
  <si>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</si>
  <si>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</si>
  <si>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</si>
  <si>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</si>
  <si>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</si>
  <si>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</si>
  <si>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</si>
  <si>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</si>
  <si>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</si>
  <si>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</si>
  <si>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</si>
  <si>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</si>
  <si>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</si>
  <si>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</si>
  <si>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</si>
  <si>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</si>
  <si>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</si>
  <si>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</si>
  <si>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</si>
  <si>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</si>
  <si>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</si>
  <si>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</si>
  <si>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</si>
  <si>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</si>
  <si>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</si>
  <si>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</si>
  <si>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</si>
  <si>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</si>
  <si>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</si>
  <si>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</si>
  <si>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</si>
  <si>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</si>
  <si>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</si>
  <si>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</si>
  <si>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</si>
  <si>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</si>
  <si>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</si>
  <si>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</si>
  <si>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</si>
  <si>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</si>
  <si>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</si>
  <si>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</si>
  <si>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</si>
  <si>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</si>
  <si>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</si>
  <si>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</si>
  <si>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</si>
  <si>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</si>
  <si>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</si>
  <si>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</si>
  <si>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</si>
  <si>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</si>
  <si>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</si>
  <si>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</si>
  <si>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</si>
  <si>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</si>
  <si>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</si>
  <si>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</si>
  <si>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</si>
  <si>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</si>
  <si>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</si>
  <si>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</si>
  <si>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</si>
  <si>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</si>
  <si>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</si>
  <si>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</si>
  <si>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</si>
  <si>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</si>
  <si>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</si>
  <si>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</si>
  <si>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</si>
  <si>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</si>
  <si>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</si>
  <si>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</si>
  <si>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</si>
  <si>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</si>
  <si>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</si>
  <si>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</si>
  <si>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</si>
  <si>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</si>
  <si>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</si>
  <si>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</si>
  <si>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</si>
  <si>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</si>
  <si>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</si>
  <si>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</si>
  <si>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</si>
  <si>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</si>
  <si>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</si>
  <si>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</si>
  <si>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</si>
  <si>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</si>
  <si>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</si>
  <si>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</si>
  <si>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</si>
  <si>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</si>
  <si>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</si>
  <si>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</si>
  <si>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</si>
  <si>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</si>
  <si>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</si>
  <si>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</si>
  <si>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</si>
  <si>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</si>
  <si>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</si>
  <si>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</si>
  <si>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</si>
  <si>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</si>
  <si>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</si>
  <si>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</si>
  <si>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</si>
  <si>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</si>
  <si>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</si>
  <si>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</si>
  <si>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</si>
  <si>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</si>
  <si>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</si>
  <si>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</si>
  <si>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</si>
  <si>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</si>
  <si>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</si>
  <si>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</si>
  <si>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</si>
  <si>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</si>
  <si>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</si>
  <si>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</si>
  <si>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</si>
  <si>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</si>
  <si>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</si>
  <si>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</si>
  <si>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</si>
  <si>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</si>
  <si>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</si>
  <si>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</si>
  <si>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</si>
  <si>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</si>
  <si>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</si>
  <si>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</si>
  <si>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</si>
  <si>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</si>
  <si>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</si>
  <si>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</si>
  <si>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</si>
  <si>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</si>
  <si>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</si>
  <si>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</si>
  <si>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</si>
  <si>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</si>
  <si>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</si>
  <si>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</si>
  <si>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</si>
  <si>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</si>
  <si>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</si>
  <si>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</si>
  <si>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</si>
  <si>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</si>
  <si>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</si>
  <si>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</si>
  <si>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</si>
  <si>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</si>
  <si>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</si>
  <si>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</si>
  <si>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</si>
  <si>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</si>
  <si>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</si>
  <si>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</si>
  <si>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</si>
  <si>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</si>
  <si>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</si>
  <si>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</si>
  <si>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</si>
  <si>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</si>
  <si>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</si>
  <si>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</si>
  <si>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</si>
  <si>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</si>
  <si>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</si>
  <si>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</si>
  <si>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</si>
  <si>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</si>
  <si>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</si>
  <si>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</si>
  <si>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</si>
  <si>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</si>
  <si>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</si>
  <si>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</si>
  <si>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</si>
  <si>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</si>
  <si>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</si>
  <si>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</si>
  <si>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</si>
  <si>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</si>
  <si>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</si>
  <si>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</si>
  <si>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</si>
  <si>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</si>
  <si>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</si>
  <si>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</si>
  <si>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</si>
  <si>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</si>
  <si>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</si>
  <si>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</si>
  <si>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</si>
  <si>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</si>
  <si>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</si>
  <si>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</si>
  <si>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</si>
  <si>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</si>
  <si>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</si>
  <si>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</si>
  <si>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</si>
  <si>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</si>
  <si>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</si>
  <si>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</si>
  <si>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</si>
  <si>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</si>
  <si>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</si>
  <si>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</si>
  <si>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</si>
  <si>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</si>
  <si>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</si>
  <si>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</si>
  <si>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</si>
  <si>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</si>
  <si>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</si>
  <si>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</si>
  <si>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</si>
  <si>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</si>
  <si>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</si>
  <si>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</si>
  <si>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</si>
  <si>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</si>
  <si>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</si>
  <si>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</si>
  <si>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</si>
  <si>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</si>
  <si>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</si>
  <si>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</si>
  <si>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</si>
  <si>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</si>
  <si>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</si>
  <si>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</si>
  <si>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</si>
  <si>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</si>
  <si>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</si>
  <si>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</si>
  <si>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</si>
  <si>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</si>
  <si>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</si>
  <si>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</si>
  <si>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</si>
  <si>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</si>
  <si>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</si>
  <si>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</si>
  <si>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</si>
  <si>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</si>
  <si>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</si>
  <si>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</si>
  <si>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</si>
  <si>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</si>
  <si>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</si>
  <si>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</si>
  <si>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</si>
  <si>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</si>
  <si>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</si>
  <si>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</si>
  <si>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</si>
  <si>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</si>
  <si>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</si>
  <si>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</si>
  <si>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</si>
  <si>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</si>
  <si>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</si>
  <si>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</si>
  <si>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</si>
  <si>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</si>
  <si>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</si>
  <si>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</si>
  <si>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</si>
  <si>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</si>
  <si>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</si>
  <si>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</si>
  <si>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</si>
  <si>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</si>
  <si>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</si>
  <si>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</si>
  <si>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</si>
  <si>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</si>
  <si>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</si>
  <si>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</si>
  <si>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</si>
  <si>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</si>
  <si>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</si>
  <si>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</si>
  <si>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</si>
  <si>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</si>
  <si>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</si>
  <si>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</si>
  <si>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</si>
  <si>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</si>
  <si>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</si>
  <si>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</si>
  <si>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</si>
  <si>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</si>
  <si>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</si>
  <si>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</si>
  <si>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</si>
  <si>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</si>
  <si>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</si>
  <si>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</si>
  <si>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</si>
  <si>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</si>
  <si>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</si>
  <si>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</si>
  <si>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</si>
  <si>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</si>
  <si>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</si>
  <si>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</si>
  <si>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</si>
  <si>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</si>
  <si>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</si>
  <si>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</si>
  <si>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</si>
  <si>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</si>
  <si>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</si>
  <si>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</si>
  <si>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</si>
  <si>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</si>
  <si>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</si>
  <si>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</si>
  <si>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</si>
  <si>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</si>
  <si>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</si>
  <si>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</si>
  <si>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</si>
  <si>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</si>
  <si>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</si>
  <si>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</si>
  <si>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</si>
  <si>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</si>
  <si>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</si>
  <si>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</si>
  <si>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</si>
  <si>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</si>
  <si>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</si>
  <si>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</si>
  <si>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</si>
  <si>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</si>
  <si>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</si>
  <si>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</si>
  <si>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</si>
  <si>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</si>
  <si>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</si>
  <si>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</si>
  <si>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</si>
  <si>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</si>
  <si>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</si>
  <si>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</si>
  <si>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</si>
  <si>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</si>
  <si>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</si>
  <si>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</si>
  <si>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</si>
  <si>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</si>
  <si>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</si>
  <si>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</si>
  <si>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</si>
  <si>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</si>
  <si>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</si>
  <si>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</si>
  <si>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</si>
  <si>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</si>
  <si>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</si>
  <si>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</si>
  <si>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</si>
  <si>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</si>
  <si>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</si>
  <si>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</si>
  <si>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</si>
  <si>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</si>
  <si>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</si>
  <si>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</si>
  <si>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</si>
  <si>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</si>
  <si>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</si>
  <si>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</si>
  <si>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</si>
  <si>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</si>
  <si>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</si>
  <si>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</si>
  <si>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</si>
  <si>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</si>
  <si>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</si>
  <si>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</si>
  <si>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</si>
  <si>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</si>
  <si>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</si>
  <si>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</si>
  <si>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</si>
  <si>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</si>
  <si>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</si>
  <si>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</si>
  <si>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</si>
  <si>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</si>
  <si>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</si>
  <si>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</si>
  <si>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</si>
  <si>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</si>
  <si>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</si>
  <si>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</si>
  <si>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</si>
  <si>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</si>
  <si>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</si>
  <si>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</si>
  <si>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</si>
  <si>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</si>
  <si>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</si>
  <si>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</si>
  <si>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</si>
  <si>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</si>
  <si>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</si>
  <si>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</si>
  <si>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</si>
  <si>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</si>
  <si>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</si>
  <si>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</si>
  <si>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</si>
  <si>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</si>
  <si>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</si>
  <si>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</si>
  <si>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</si>
  <si>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</si>
  <si>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</si>
  <si>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</si>
  <si>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</si>
  <si>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</si>
  <si>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</si>
  <si>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</si>
  <si>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</si>
  <si>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</si>
  <si>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</si>
  <si>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</si>
  <si>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</si>
  <si>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</si>
  <si>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</si>
  <si>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</si>
  <si>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</si>
  <si>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</si>
  <si>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</si>
  <si>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</si>
  <si>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</si>
  <si>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</si>
  <si>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</si>
  <si>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</si>
  <si>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</si>
  <si>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</si>
  <si>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</si>
  <si>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</si>
  <si>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</si>
  <si>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</si>
  <si>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</si>
  <si>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</si>
  <si>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</si>
  <si>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</si>
  <si>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</si>
  <si>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</si>
  <si>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</si>
  <si>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</si>
  <si>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</si>
  <si>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</si>
  <si>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</si>
  <si>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</si>
  <si>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</si>
  <si>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</si>
  <si>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</si>
  <si>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</si>
  <si>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</si>
  <si>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</si>
  <si>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</si>
  <si>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</si>
  <si>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</si>
  <si>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</si>
  <si>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</si>
  <si>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</si>
  <si>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</si>
  <si>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</si>
  <si>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</si>
  <si>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</si>
  <si>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</si>
  <si>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</si>
  <si>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</si>
  <si>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</si>
  <si>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</si>
  <si>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</si>
  <si>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</si>
  <si>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</si>
  <si>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</si>
  <si>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</si>
  <si>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</si>
  <si>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</si>
  <si>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</si>
  <si>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</si>
  <si>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</si>
  <si>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</si>
  <si>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</si>
  <si>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</si>
  <si>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</si>
  <si>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</si>
  <si>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</si>
  <si>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</si>
  <si>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</si>
  <si>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</si>
  <si>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</si>
  <si>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</si>
  <si>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</si>
  <si>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</si>
  <si>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</si>
  <si>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</si>
  <si>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</si>
  <si>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</si>
  <si>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</si>
  <si>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</si>
  <si>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</si>
  <si>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</si>
  <si>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</si>
  <si>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</si>
  <si>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</si>
  <si>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</si>
  <si>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</si>
  <si>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</si>
  <si>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</si>
  <si>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</si>
  <si>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</si>
  <si>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</si>
  <si>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</si>
  <si>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</si>
  <si>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</si>
  <si>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</si>
  <si>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</si>
  <si>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</si>
  <si>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</si>
  <si>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</si>
  <si>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</si>
  <si>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</si>
  <si>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</si>
  <si>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</si>
  <si>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</si>
  <si>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</si>
  <si>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</si>
  <si>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</si>
  <si>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</si>
  <si>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</si>
  <si>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</si>
  <si>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</si>
  <si>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</si>
  <si>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</si>
  <si>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</si>
  <si>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</si>
  <si>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</si>
  <si>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</si>
  <si>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</si>
  <si>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</si>
  <si>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</si>
  <si>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</si>
  <si>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</si>
  <si>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</si>
  <si>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</si>
  <si>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</si>
  <si>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</si>
  <si>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</si>
  <si>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</si>
  <si>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</si>
  <si>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</si>
  <si>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</si>
  <si>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</si>
  <si>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</si>
  <si>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</si>
  <si>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</si>
  <si>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</si>
  <si>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</si>
  <si>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</si>
  <si>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</si>
  <si>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</si>
  <si>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</si>
  <si>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</si>
  <si>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</si>
  <si>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</si>
  <si>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</si>
  <si>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</si>
  <si>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</si>
  <si>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</si>
  <si>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</si>
  <si>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</si>
  <si>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</si>
  <si>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</si>
  <si>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</si>
  <si>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</si>
  <si>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</si>
  <si>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</si>
  <si>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</si>
  <si>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</si>
  <si>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</si>
  <si>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</si>
  <si>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</si>
  <si>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</si>
  <si>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</si>
  <si>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</si>
  <si>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</si>
  <si>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</si>
  <si>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</si>
  <si>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</si>
  <si>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</si>
  <si>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</si>
  <si>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</si>
  <si>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</si>
  <si>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</si>
  <si>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</si>
  <si>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</si>
  <si>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</si>
  <si>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</si>
  <si>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</si>
  <si>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</si>
  <si>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</si>
  <si>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</si>
  <si>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</si>
  <si>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</si>
  <si>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</si>
  <si>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</si>
  <si>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</si>
  <si>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</si>
  <si>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</si>
  <si>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</si>
  <si>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</si>
  <si>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</si>
  <si>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</si>
  <si>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</si>
  <si>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</si>
  <si>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</si>
  <si>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</si>
  <si>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</si>
  <si>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</si>
  <si>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</si>
  <si>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</si>
  <si>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</si>
  <si>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</si>
  <si>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</si>
  <si>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</si>
  <si>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</si>
  <si>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</si>
  <si>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</si>
  <si>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</si>
  <si>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</si>
  <si>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</si>
  <si>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</si>
  <si>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</si>
  <si>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</si>
  <si>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</si>
  <si>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</si>
  <si>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</si>
  <si>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</si>
  <si>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</si>
  <si>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</si>
  <si>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</si>
  <si>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</si>
  <si>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</si>
  <si>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</si>
  <si>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</si>
  <si>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</si>
  <si>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</si>
  <si>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</si>
  <si>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</si>
  <si>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</si>
  <si>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</si>
  <si>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</si>
  <si>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</si>
  <si>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</si>
  <si>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</si>
  <si>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</si>
  <si>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</si>
  <si>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</si>
  <si>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</si>
  <si>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</si>
  <si>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</si>
  <si>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</si>
  <si>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</si>
  <si>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</si>
  <si>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</si>
  <si>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</si>
  <si>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</si>
  <si>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</si>
  <si>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</si>
  <si>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</si>
  <si>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</si>
  <si>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</si>
  <si>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</si>
  <si>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</si>
  <si>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</si>
  <si>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</si>
  <si>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</si>
  <si>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</si>
  <si>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</si>
  <si>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</si>
  <si>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</si>
  <si>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</si>
  <si>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</si>
  <si>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</si>
  <si>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</si>
  <si>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</si>
  <si>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</si>
  <si>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</si>
  <si>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</si>
  <si>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</si>
  <si>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</si>
  <si>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</si>
  <si>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</si>
  <si>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</si>
  <si>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</si>
  <si>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</si>
  <si>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</si>
  <si>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</si>
  <si>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</si>
  <si>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</si>
  <si>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</si>
  <si>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</si>
  <si>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</si>
  <si>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</si>
  <si>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</si>
  <si>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</si>
  <si>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</si>
  <si>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</si>
  <si>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</si>
  <si>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</si>
  <si>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</si>
  <si>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</si>
  <si>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</si>
  <si>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</si>
  <si>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</si>
  <si>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</si>
  <si>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</si>
  <si>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</si>
  <si>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</si>
  <si>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</si>
  <si>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</si>
  <si>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</si>
  <si>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</si>
  <si>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</si>
  <si>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</si>
  <si>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</si>
  <si>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</si>
  <si>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</si>
  <si>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</si>
  <si>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</si>
  <si>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</si>
  <si>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</si>
  <si>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</si>
  <si>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</si>
  <si>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</si>
  <si>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</si>
  <si>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</si>
  <si>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</si>
  <si>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</si>
  <si>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</si>
  <si>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</si>
  <si>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</si>
  <si>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</si>
  <si>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</si>
  <si>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</si>
  <si>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</si>
  <si>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</si>
  <si>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</si>
  <si>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</si>
  <si>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</si>
  <si>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</si>
  <si>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</si>
  <si>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</si>
  <si>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</si>
  <si>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</si>
  <si>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</si>
  <si>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</si>
  <si>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</si>
  <si>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</si>
  <si>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</si>
  <si>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</si>
  <si>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</si>
  <si>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</si>
  <si>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</si>
  <si>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</si>
  <si>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</si>
  <si>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</si>
  <si>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</si>
  <si>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</si>
  <si>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</si>
  <si>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</si>
  <si>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</si>
  <si>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</si>
  <si>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</si>
  <si>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</si>
  <si>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</si>
  <si>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</si>
  <si>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</si>
  <si>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</si>
  <si>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</si>
  <si>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</si>
  <si>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</si>
  <si>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</si>
  <si>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</si>
  <si>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</si>
  <si>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</si>
  <si>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</si>
  <si>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</si>
  <si>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</si>
  <si>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</si>
  <si>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</si>
  <si>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</si>
  <si>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</si>
  <si>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</si>
  <si>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</si>
  <si>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</si>
  <si>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</si>
  <si>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</si>
  <si>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</si>
  <si>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</si>
  <si>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</si>
  <si>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</si>
  <si>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</si>
  <si>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</si>
  <si>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</si>
  <si>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</si>
  <si>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</si>
  <si>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</si>
  <si>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</si>
  <si>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</si>
  <si>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</si>
  <si>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</si>
  <si>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</si>
  <si>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</si>
  <si>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</si>
  <si>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</si>
  <si>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</si>
  <si>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</si>
  <si>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</si>
  <si>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</si>
  <si>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</si>
  <si>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</si>
  <si>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</si>
  <si>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</si>
  <si>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</si>
  <si>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</si>
  <si>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</si>
  <si>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</si>
  <si>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</si>
  <si>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</si>
  <si>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</si>
  <si>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</si>
  <si>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</si>
  <si>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</si>
  <si>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</si>
  <si>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</si>
  <si>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</si>
  <si>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</si>
  <si>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</si>
  <si>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</si>
  <si>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</si>
  <si>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</si>
  <si>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</si>
  <si>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</si>
  <si>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</si>
  <si>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</si>
  <si>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</si>
  <si>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</si>
  <si>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</si>
  <si>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</si>
  <si>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</si>
  <si>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</si>
  <si>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</si>
  <si>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</si>
  <si>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</si>
  <si>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</si>
  <si>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</si>
  <si>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</si>
  <si>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</si>
  <si>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</si>
  <si>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</si>
  <si>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</si>
  <si>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</si>
  <si>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</si>
  <si>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</si>
  <si>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</si>
  <si>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</si>
  <si>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</si>
  <si>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</si>
  <si>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</si>
  <si>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</si>
  <si>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</si>
  <si>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</si>
  <si>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</si>
  <si>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</si>
  <si>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</si>
  <si>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</si>
  <si>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</si>
  <si>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</si>
  <si>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</si>
  <si>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</si>
  <si>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</si>
  <si>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</si>
  <si>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</si>
  <si>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</si>
  <si>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</si>
  <si>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</si>
  <si>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</si>
  <si>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</si>
  <si>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</si>
  <si>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</si>
  <si>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</si>
  <si>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</si>
  <si>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</si>
  <si>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</si>
  <si>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</si>
  <si>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</si>
  <si>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</si>
  <si>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</si>
  <si>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</si>
  <si>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</si>
  <si>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</si>
  <si>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</si>
  <si>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</si>
  <si>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</si>
  <si>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</si>
  <si>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</si>
  <si>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</si>
  <si>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</si>
  <si>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</si>
  <si>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</si>
  <si>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</si>
  <si>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</si>
  <si>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</si>
  <si>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</si>
  <si>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</si>
  <si>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</si>
  <si>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</si>
  <si>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</si>
  <si>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</si>
  <si>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</si>
  <si>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</si>
  <si>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</si>
  <si>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</si>
  <si>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</si>
  <si>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</si>
  <si>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</si>
  <si>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</si>
  <si>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</si>
  <si>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</si>
  <si>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</si>
  <si>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</si>
  <si>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</si>
  <si>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</si>
  <si>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</si>
  <si>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</si>
  <si>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</si>
  <si>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</si>
  <si>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</si>
  <si>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</si>
  <si>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</si>
  <si>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</si>
  <si>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</si>
  <si>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</si>
  <si>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</si>
  <si>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</si>
  <si>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</si>
  <si>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</si>
  <si>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</si>
  <si>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</si>
  <si>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</si>
  <si>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</si>
  <si>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</si>
  <si>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</si>
  <si>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</si>
  <si>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</si>
  <si>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</si>
  <si>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</si>
  <si>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</si>
  <si>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</si>
  <si>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</si>
  <si>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</si>
  <si>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</si>
  <si>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</si>
  <si>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</si>
  <si>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</si>
  <si>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</si>
  <si>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</si>
  <si>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</si>
  <si>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</si>
  <si>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</si>
  <si>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</si>
  <si>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</si>
  <si>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</si>
  <si>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</si>
  <si>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</si>
  <si>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</si>
  <si>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</si>
  <si>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</si>
  <si>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</si>
  <si>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</si>
  <si>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</si>
  <si>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</si>
  <si>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</si>
  <si>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</si>
  <si>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</si>
  <si>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</si>
  <si>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</si>
  <si>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</si>
  <si>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</si>
  <si>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</si>
  <si>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</si>
  <si>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</si>
  <si>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</si>
  <si>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</si>
  <si>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</si>
  <si>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</si>
  <si>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</si>
  <si>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</si>
  <si>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</si>
  <si>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</si>
  <si>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</si>
  <si>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</si>
  <si>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</si>
  <si>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</si>
  <si>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</si>
  <si>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</si>
  <si>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</si>
  <si>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</si>
  <si>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</si>
  <si>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</si>
  <si>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</si>
  <si>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</si>
  <si>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</si>
  <si>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</si>
  <si>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</si>
  <si>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</si>
  <si>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</si>
  <si>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</si>
  <si>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</si>
  <si>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</si>
  <si>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</si>
  <si>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</si>
  <si>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</si>
  <si>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</si>
  <si>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</si>
  <si>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</si>
  <si>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</si>
  <si>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</si>
  <si>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</si>
  <si>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</si>
  <si>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</si>
  <si>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</si>
  <si>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</si>
  <si>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</si>
  <si>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</si>
  <si>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</si>
  <si>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</si>
  <si>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</si>
  <si>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</si>
  <si>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</si>
  <si>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</si>
  <si>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</si>
  <si>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</si>
  <si>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</si>
  <si>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</si>
  <si>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</si>
  <si>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</si>
  <si>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</si>
  <si>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</si>
  <si>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</si>
  <si>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</si>
  <si>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</si>
  <si>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</si>
  <si>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</si>
  <si>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</si>
  <si>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</si>
  <si>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</si>
  <si>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</si>
  <si>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</si>
  <si>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</si>
  <si>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</si>
  <si>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</si>
  <si>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</si>
  <si>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</si>
  <si>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</si>
  <si>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</si>
  <si>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</si>
  <si>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</si>
  <si>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</si>
  <si>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</si>
  <si>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</si>
  <si>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</si>
  <si>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</si>
  <si>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</si>
  <si>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</si>
  <si>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</si>
  <si>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</si>
  <si>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</si>
  <si>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</si>
  <si>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</si>
  <si>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</si>
  <si>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</si>
  <si>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</si>
  <si>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</si>
  <si>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</si>
  <si>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</si>
  <si>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</si>
  <si>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</si>
  <si>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</si>
  <si>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</si>
  <si>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</si>
  <si>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</si>
  <si>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</si>
  <si>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</si>
  <si>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</si>
  <si>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</si>
  <si>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</si>
  <si>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</si>
  <si>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</si>
  <si>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</si>
  <si>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</si>
  <si>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</si>
  <si>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</si>
  <si>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</si>
  <si>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</si>
  <si>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</si>
  <si>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</si>
  <si>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</si>
  <si>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</si>
  <si>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</si>
  <si>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</si>
  <si>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</si>
  <si>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</si>
  <si>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</si>
  <si>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</si>
  <si>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</si>
  <si>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</si>
  <si>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</si>
  <si>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</si>
  <si>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</si>
  <si>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</si>
  <si>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</si>
  <si>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</si>
  <si>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</si>
  <si>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</si>
  <si>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</si>
  <si>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</si>
  <si>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</si>
  <si>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</si>
  <si>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</si>
  <si>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</si>
  <si>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</si>
  <si>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</si>
  <si>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</si>
  <si>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</si>
  <si>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</si>
  <si>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</si>
  <si>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</si>
  <si>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</si>
  <si>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</si>
  <si>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</si>
  <si>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</si>
  <si>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</si>
  <si>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</si>
  <si>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</si>
  <si>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</si>
  <si>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</si>
  <si>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</si>
  <si>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</si>
  <si>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</si>
  <si>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</si>
  <si>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</si>
  <si>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</si>
  <si>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</si>
  <si>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</si>
  <si>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</si>
  <si>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</si>
  <si>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</si>
  <si>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</si>
  <si>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</si>
  <si>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</si>
  <si>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</si>
  <si>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</si>
  <si>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</si>
  <si>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</si>
  <si>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</si>
  <si>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</si>
  <si>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</si>
  <si>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</si>
  <si>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</si>
  <si>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</si>
  <si>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</si>
  <si>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</si>
  <si>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</si>
  <si>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</si>
  <si>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</si>
  <si>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</si>
  <si>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</si>
  <si>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</si>
  <si>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</si>
  <si>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</si>
  <si>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</si>
  <si>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</si>
  <si>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</si>
  <si>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</si>
  <si>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</si>
  <si>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</si>
  <si>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</si>
  <si>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</si>
  <si>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</si>
  <si>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</si>
  <si>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</si>
  <si>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</si>
  <si>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</si>
  <si>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</si>
  <si>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</si>
  <si>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</si>
  <si>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</si>
  <si>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</si>
  <si>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</si>
  <si>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</si>
  <si>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</si>
  <si>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</si>
  <si>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</si>
  <si>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</si>
  <si>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</si>
  <si>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</si>
  <si>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</si>
  <si>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</si>
  <si>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</si>
  <si>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</si>
  <si>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</si>
  <si>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</si>
  <si>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</si>
  <si>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</si>
  <si>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</si>
  <si>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</si>
  <si>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</si>
  <si>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</si>
  <si>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</si>
  <si>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</si>
  <si>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</si>
  <si>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</si>
  <si>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</si>
  <si>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</si>
  <si>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</si>
  <si>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</si>
  <si>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</si>
  <si>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</si>
  <si>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</si>
  <si>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</si>
  <si>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</si>
  <si>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</si>
  <si>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</si>
  <si>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</si>
  <si>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</si>
  <si>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</si>
  <si>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</si>
  <si>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</si>
  <si>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</si>
  <si>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</si>
  <si>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</si>
  <si>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</si>
  <si>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</si>
  <si>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</si>
  <si>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</si>
  <si>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</si>
  <si>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</si>
  <si>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</si>
  <si>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</si>
  <si>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</si>
  <si>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</si>
  <si>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</si>
  <si>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</si>
  <si>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</si>
  <si>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</si>
  <si>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</si>
  <si>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</si>
  <si>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</si>
  <si>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</si>
  <si>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</si>
  <si>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</si>
  <si>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</si>
  <si>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</si>
  <si>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</si>
  <si>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</si>
  <si>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</si>
  <si>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</si>
  <si>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</si>
  <si>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</si>
  <si>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</si>
  <si>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</si>
  <si>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</si>
  <si>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</si>
  <si>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</si>
  <si>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</si>
  <si>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</si>
  <si>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</si>
  <si>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</si>
  <si>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</si>
  <si>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</si>
  <si>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</si>
  <si>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</si>
  <si>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</si>
  <si>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</si>
  <si>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</si>
  <si>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</si>
  <si>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</si>
  <si>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</si>
  <si>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</si>
  <si>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</si>
  <si>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</si>
  <si>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</si>
  <si>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</si>
  <si>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</si>
  <si>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</si>
  <si>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</si>
  <si>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</si>
  <si>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</si>
  <si>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</si>
  <si>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</si>
  <si>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</si>
  <si>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</si>
  <si>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</si>
  <si>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</si>
  <si>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</si>
  <si>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</si>
  <si>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</si>
  <si>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</si>
  <si>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</si>
  <si>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</si>
  <si>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</si>
  <si>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</si>
  <si>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</si>
  <si>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</si>
  <si>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</si>
  <si>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</si>
  <si>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</si>
  <si>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</si>
  <si>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</si>
  <si>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</si>
  <si>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</si>
  <si>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</si>
  <si>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</si>
  <si>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</si>
  <si>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</si>
  <si>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</si>
  <si>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</si>
  <si>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</si>
  <si>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</si>
  <si>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</si>
  <si>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</si>
  <si>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</si>
  <si>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</si>
  <si>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</si>
  <si>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</si>
  <si>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</si>
  <si>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</si>
  <si>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</si>
  <si>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</si>
  <si>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</si>
  <si>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</si>
  <si>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</si>
  <si>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</si>
  <si>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</si>
  <si>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</si>
  <si>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</si>
  <si>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</si>
  <si>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</si>
  <si>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</si>
  <si>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</si>
  <si>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</si>
  <si>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</si>
  <si>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</si>
  <si>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</si>
  <si>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</si>
  <si>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</si>
  <si>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</si>
  <si>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</si>
  <si>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</si>
  <si>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</si>
  <si>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</si>
  <si>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</si>
  <si>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</si>
  <si>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</si>
  <si>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</si>
  <si>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</si>
  <si>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</si>
  <si>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</si>
  <si>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</si>
  <si>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</si>
  <si>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</si>
  <si>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</si>
  <si>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</si>
  <si>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</si>
  <si>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</si>
  <si>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</si>
  <si>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</si>
  <si>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</si>
  <si>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</si>
  <si>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</si>
  <si>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</si>
  <si>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</si>
  <si>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</si>
  <si>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</si>
  <si>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</si>
  <si>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</si>
  <si>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</si>
  <si>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</si>
  <si>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</si>
  <si>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</si>
  <si>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</si>
  <si>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</si>
  <si>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</si>
  <si>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</si>
  <si>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</si>
  <si>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</si>
  <si>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</si>
  <si>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</si>
  <si>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</si>
  <si>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</si>
  <si>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</si>
  <si>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</si>
  <si>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</si>
  <si>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</si>
  <si>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</si>
  <si>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</si>
  <si>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</si>
  <si>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</si>
  <si>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</si>
  <si>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</si>
  <si>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</si>
  <si>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</si>
  <si>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</si>
  <si>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</si>
  <si>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</si>
  <si>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</si>
  <si>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</si>
  <si>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</si>
  <si>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</si>
  <si>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</si>
  <si>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</si>
  <si>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</si>
  <si>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</si>
  <si>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</si>
  <si>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</si>
  <si>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</si>
  <si>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</si>
  <si>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</si>
  <si>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</si>
  <si>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</si>
  <si>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</si>
  <si>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</si>
  <si>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</si>
  <si>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</si>
  <si>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</si>
  <si>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</si>
  <si>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</si>
  <si>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</si>
  <si>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</si>
  <si>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</si>
  <si>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</si>
  <si>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</si>
  <si>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</si>
  <si>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</si>
  <si>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</si>
  <si>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</si>
  <si>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</si>
  <si>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</si>
  <si>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</si>
  <si>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</si>
  <si>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</si>
  <si>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</si>
  <si>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</si>
  <si>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</si>
  <si>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</si>
  <si>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</si>
  <si>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</si>
  <si>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</si>
  <si>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</si>
  <si>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</si>
  <si>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</si>
  <si>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</si>
  <si>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</si>
  <si>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</si>
  <si>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</si>
  <si>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</si>
  <si>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</si>
  <si>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</si>
  <si>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</si>
  <si>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</si>
  <si>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</si>
  <si>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</si>
  <si>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</si>
  <si>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</si>
  <si>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</si>
  <si>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</si>
  <si>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</si>
  <si>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</si>
  <si>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</si>
  <si>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</si>
  <si>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</si>
  <si>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</si>
  <si>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</si>
  <si>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</si>
  <si>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</si>
  <si>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</si>
  <si>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</si>
  <si>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</si>
  <si>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</si>
  <si>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</si>
  <si>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</si>
  <si>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</si>
  <si>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</si>
  <si>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</si>
  <si>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</si>
  <si>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</si>
  <si>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</si>
  <si>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</si>
  <si>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</si>
  <si>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</si>
  <si>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</si>
  <si>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</si>
  <si>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</si>
  <si>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</si>
  <si>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</si>
  <si>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</si>
  <si>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</si>
  <si>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</si>
  <si>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</si>
  <si>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</si>
  <si>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</si>
  <si>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</si>
  <si>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</si>
  <si>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</si>
  <si>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</si>
  <si>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</si>
  <si>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</si>
  <si>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</si>
  <si>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</si>
  <si>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</si>
  <si>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</si>
  <si>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</si>
  <si>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</si>
  <si>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</si>
  <si>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</si>
  <si>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</si>
  <si>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</si>
  <si>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</si>
  <si>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</si>
  <si>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</si>
  <si>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</si>
  <si>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</si>
  <si>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</si>
  <si>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</si>
  <si>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</si>
  <si>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</si>
  <si>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</si>
  <si>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</si>
  <si>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</si>
  <si>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</si>
  <si>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</si>
  <si>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</si>
  <si>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</si>
  <si>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</si>
  <si>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</si>
  <si>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</si>
  <si>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</si>
  <si>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</si>
  <si>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</si>
  <si>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</si>
  <si>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</si>
  <si>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</si>
  <si>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</si>
  <si>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</si>
  <si>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</si>
  <si>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</si>
  <si>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</si>
  <si>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</si>
  <si>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</si>
  <si>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</si>
  <si>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</si>
  <si>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</si>
  <si>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</si>
  <si>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</si>
  <si>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</si>
  <si>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</si>
  <si>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</si>
  <si>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</si>
  <si>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</si>
  <si>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</si>
  <si>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</si>
  <si>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</si>
  <si>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</si>
  <si>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</si>
  <si>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</si>
  <si>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</si>
  <si>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</si>
  <si>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</si>
  <si>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</si>
  <si>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</si>
  <si>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</si>
  <si>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</si>
  <si>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</si>
  <si>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</si>
  <si>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</si>
  <si>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</si>
  <si>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</si>
  <si>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</si>
  <si>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</si>
  <si>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</si>
  <si>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</si>
  <si>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</si>
  <si>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</si>
  <si>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</si>
  <si>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</si>
  <si>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</si>
  <si>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</si>
  <si>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</si>
  <si>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</si>
  <si>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</si>
  <si>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</si>
  <si>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</si>
  <si>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</si>
  <si>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</si>
  <si>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</si>
  <si>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</si>
  <si>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</si>
  <si>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</si>
  <si>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</si>
  <si>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</si>
  <si>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</si>
  <si>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</si>
  <si>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</si>
  <si>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</si>
  <si>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</si>
  <si>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</si>
  <si>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</si>
  <si>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</si>
  <si>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</si>
  <si>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</si>
  <si>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</si>
  <si>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</si>
  <si>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</si>
  <si>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</si>
  <si>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</si>
  <si>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</si>
  <si>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</si>
  <si>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</si>
  <si>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</si>
  <si>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</si>
  <si>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</si>
  <si>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</si>
  <si>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</si>
  <si>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</si>
  <si>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</si>
  <si>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</si>
  <si>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</si>
  <si>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</si>
  <si>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</si>
  <si>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</si>
  <si>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</si>
  <si>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</si>
  <si>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</si>
  <si>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</si>
  <si>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</si>
  <si>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</si>
  <si>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</si>
  <si>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</si>
  <si>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</si>
  <si>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</si>
  <si>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</si>
  <si>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</si>
  <si>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</si>
  <si>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</si>
  <si>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</si>
  <si>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</si>
  <si>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</si>
  <si>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</si>
  <si>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</si>
  <si>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</si>
  <si>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</si>
  <si>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</si>
  <si>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</si>
  <si>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</si>
  <si>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</si>
  <si>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</si>
  <si>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</si>
  <si>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</si>
  <si>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</si>
  <si>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</si>
  <si>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</si>
  <si>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</si>
  <si>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</si>
  <si>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</si>
  <si>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</si>
  <si>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</si>
  <si>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</si>
  <si>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</si>
  <si>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</si>
  <si>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</si>
  <si>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</si>
  <si>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</si>
  <si>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</si>
  <si>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</si>
  <si>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</si>
  <si>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</si>
  <si>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</si>
  <si>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</si>
  <si>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</si>
  <si>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</si>
  <si>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</si>
  <si>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</si>
  <si>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</si>
  <si>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</si>
  <si>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</si>
  <si>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</si>
  <si>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</si>
  <si>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</si>
  <si>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</si>
  <si>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</si>
  <si>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</si>
  <si>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</si>
  <si>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</si>
  <si>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</si>
  <si>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</si>
  <si>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</si>
  <si>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</si>
  <si>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</si>
  <si>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</si>
  <si>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</si>
  <si>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</si>
  <si>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</si>
  <si>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</si>
  <si>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</si>
  <si>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</si>
  <si>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</si>
  <si>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</si>
  <si>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</si>
  <si>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</si>
  <si>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</si>
  <si>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</si>
  <si>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</si>
  <si>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</si>
  <si>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</si>
  <si>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</si>
  <si>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</si>
  <si>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</si>
  <si>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</si>
  <si>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</si>
  <si>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</si>
  <si>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</si>
  <si>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</si>
  <si>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</si>
  <si>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</si>
  <si>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</si>
  <si>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</si>
  <si>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</si>
  <si>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</si>
  <si>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</si>
  <si>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</si>
  <si>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</si>
  <si>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</si>
  <si>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</si>
  <si>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</si>
  <si>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</si>
  <si>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</si>
  <si>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</si>
  <si>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</si>
  <si>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</si>
  <si>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</si>
  <si>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</si>
  <si>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</si>
  <si>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</si>
  <si>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</si>
  <si>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</si>
  <si>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</si>
  <si>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</si>
  <si>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</si>
  <si>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</si>
  <si>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</si>
  <si>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</si>
  <si>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</si>
  <si>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</si>
  <si>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</si>
  <si>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</si>
  <si>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</si>
  <si>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</si>
  <si>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</si>
  <si>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</si>
  <si>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</si>
  <si>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</si>
  <si>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</si>
  <si>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</si>
  <si>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</si>
  <si>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</si>
  <si>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</si>
  <si>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</si>
  <si>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</si>
  <si>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</si>
  <si>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</si>
  <si>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</si>
  <si>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</si>
  <si>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</si>
  <si>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</si>
  <si>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</si>
  <si>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</si>
  <si>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</si>
  <si>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</si>
  <si>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</si>
  <si>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</si>
  <si>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</si>
  <si>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</si>
  <si>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</si>
  <si>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</si>
  <si>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</si>
  <si>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</si>
  <si>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</si>
  <si>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</si>
  <si>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</si>
  <si>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</si>
  <si>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</si>
  <si>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</si>
  <si>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</si>
  <si>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</si>
  <si>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</si>
  <si>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</si>
  <si>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</si>
  <si>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</si>
  <si>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</si>
  <si>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</si>
  <si>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</si>
  <si>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</si>
  <si>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</si>
  <si>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</si>
  <si>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</si>
  <si>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</si>
  <si>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</si>
  <si>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</si>
  <si>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</si>
  <si>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</si>
  <si>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</si>
  <si>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</si>
  <si>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</si>
  <si>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</si>
  <si>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</si>
  <si>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</si>
  <si>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</si>
  <si>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</si>
  <si>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</si>
  <si>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</si>
  <si>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</si>
  <si>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</si>
  <si>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</si>
  <si>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</si>
  <si>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</si>
  <si>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</si>
  <si>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</si>
  <si>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</si>
  <si>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</si>
  <si>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</si>
  <si>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</si>
  <si>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</si>
  <si>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</si>
  <si>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</si>
  <si>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</si>
  <si>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</si>
  <si>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</si>
  <si>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</si>
  <si>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</si>
  <si>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</si>
  <si>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</si>
  <si>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</si>
  <si>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</si>
  <si>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</si>
  <si>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</si>
  <si>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</si>
  <si>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</si>
  <si>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</si>
  <si>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</si>
  <si>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</si>
  <si>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</si>
  <si>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</si>
  <si>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</si>
  <si>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</si>
  <si>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</si>
  <si>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</si>
  <si>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</si>
  <si>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</si>
  <si>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</si>
  <si>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</si>
  <si>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</si>
  <si>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</si>
  <si>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</si>
  <si>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</si>
  <si>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</si>
  <si>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</si>
  <si>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</si>
  <si>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</si>
  <si>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</si>
  <si>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</si>
  <si>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</si>
  <si>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</si>
  <si>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</si>
  <si>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</si>
  <si>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</si>
  <si>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</si>
  <si>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</si>
  <si>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</si>
  <si>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</si>
  <si>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</si>
  <si>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</si>
  <si>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</si>
  <si>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</si>
  <si>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</si>
  <si>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</si>
  <si>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</si>
  <si>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</si>
  <si>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</si>
  <si>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</si>
  <si>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</si>
  <si>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</si>
  <si>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</si>
  <si>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</si>
  <si>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</si>
  <si>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</si>
  <si>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</si>
  <si>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</si>
  <si>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</si>
  <si>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</si>
  <si>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</si>
  <si>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</si>
  <si>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</si>
  <si>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</si>
  <si>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</si>
  <si>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</si>
  <si>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</si>
  <si>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</si>
  <si>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</si>
  <si>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</si>
  <si>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</si>
  <si>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</si>
  <si>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</si>
  <si>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</si>
  <si>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</si>
  <si>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</si>
  <si>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</si>
  <si>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</si>
  <si>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</si>
  <si>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</si>
  <si>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</si>
  <si>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</si>
  <si>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</si>
  <si>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</si>
  <si>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</si>
  <si>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</si>
  <si>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</si>
  <si>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</si>
  <si>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</si>
  <si>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</si>
  <si>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</si>
  <si>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</si>
  <si>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</si>
  <si>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</si>
  <si>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</si>
  <si>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</si>
  <si>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</si>
  <si>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</si>
  <si>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</si>
  <si>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</si>
  <si>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</si>
  <si>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</si>
  <si>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</si>
  <si>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</si>
  <si>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</si>
  <si>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</si>
  <si>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</si>
  <si>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</si>
  <si>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</si>
  <si>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</si>
  <si>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</si>
  <si>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</si>
  <si>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</si>
  <si>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</si>
  <si>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</si>
  <si>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</si>
  <si>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</si>
  <si>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</si>
  <si>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</si>
  <si>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</si>
  <si>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</si>
  <si>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</si>
  <si>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</si>
  <si>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</si>
  <si>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</si>
  <si>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</si>
  <si>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</si>
  <si>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</si>
  <si>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</si>
  <si>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</si>
  <si>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</si>
  <si>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</si>
  <si>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</si>
  <si>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</si>
  <si>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</si>
  <si>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</si>
  <si>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</si>
  <si>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</si>
  <si>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</si>
  <si>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</si>
  <si>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</si>
  <si>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</si>
  <si>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</si>
  <si>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</si>
  <si>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</si>
  <si>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</si>
  <si>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</si>
  <si>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</si>
  <si>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</si>
  <si>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</si>
  <si>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</si>
  <si>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</si>
  <si>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</si>
  <si>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</si>
  <si>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</si>
  <si>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</si>
  <si>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</si>
  <si>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</si>
  <si>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</si>
  <si>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</si>
  <si>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</si>
  <si>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</si>
  <si>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</si>
  <si>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</si>
  <si>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</si>
  <si>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</si>
  <si>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</si>
  <si>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</si>
  <si>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</si>
  <si>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</si>
  <si>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</si>
  <si>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</si>
  <si>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</si>
  <si>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</si>
  <si>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</si>
  <si>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</si>
  <si>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</si>
  <si>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</si>
  <si>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</si>
  <si>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</si>
  <si>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</si>
  <si>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</si>
  <si>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</si>
  <si>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</si>
  <si>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</si>
  <si>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</si>
  <si>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</si>
  <si>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</si>
  <si>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</si>
  <si>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</si>
  <si>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</si>
  <si>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</si>
  <si>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</si>
  <si>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</si>
  <si>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</si>
  <si>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</si>
  <si>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</si>
  <si>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</si>
  <si>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</si>
  <si>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</si>
  <si>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</si>
  <si>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</si>
  <si>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</si>
  <si>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</si>
  <si>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</si>
  <si>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</si>
  <si>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</si>
  <si>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</si>
  <si>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</si>
  <si>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</si>
  <si>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</si>
  <si>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</si>
  <si>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</si>
  <si>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</si>
  <si>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</si>
  <si>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</si>
  <si>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</si>
  <si>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</si>
  <si>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</si>
  <si>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</si>
  <si>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</si>
  <si>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</si>
  <si>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</si>
  <si>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</si>
  <si>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</si>
  <si>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</si>
  <si>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</si>
  <si>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</si>
  <si>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</si>
  <si>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</si>
  <si>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</si>
  <si>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</si>
  <si>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</si>
  <si>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</si>
  <si>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</si>
  <si>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</si>
  <si>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</si>
  <si>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</si>
  <si>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</si>
  <si>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</si>
  <si>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</si>
  <si>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</si>
  <si>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</si>
  <si>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</si>
  <si>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</si>
  <si>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</si>
  <si>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</si>
  <si>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</si>
  <si>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</si>
  <si>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</si>
  <si>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</si>
  <si>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</si>
  <si>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</si>
  <si>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</si>
  <si>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</si>
  <si>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</si>
  <si>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</si>
  <si>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</si>
  <si>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</si>
  <si>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</si>
  <si>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</si>
  <si>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</si>
  <si>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</si>
  <si>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</si>
  <si>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</si>
  <si>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</si>
  <si>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</si>
  <si>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</si>
  <si>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</si>
  <si>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</si>
  <si>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</si>
  <si>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</si>
  <si>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</si>
  <si>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</si>
  <si>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</si>
  <si>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</si>
  <si>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</si>
  <si>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</si>
  <si>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</si>
  <si>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</si>
  <si>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</si>
  <si>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</si>
  <si>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</si>
  <si>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</si>
  <si>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</si>
  <si>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</si>
  <si>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</si>
  <si>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</si>
  <si>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</si>
  <si>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</si>
  <si>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</si>
  <si>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</si>
  <si>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</si>
  <si>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</si>
  <si>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</si>
  <si>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</si>
  <si>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</si>
  <si>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</si>
  <si>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</si>
  <si>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</si>
  <si>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</si>
  <si>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</si>
  <si>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</si>
  <si>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</si>
  <si>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</si>
  <si>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</si>
  <si>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</si>
  <si>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</si>
  <si>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</si>
  <si>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</si>
  <si>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</si>
  <si>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</si>
  <si>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</si>
  <si>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</si>
  <si>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</si>
  <si>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</si>
  <si>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</si>
  <si>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</si>
  <si>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</si>
  <si>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</si>
  <si>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</si>
  <si>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</si>
  <si>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</si>
  <si>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</si>
  <si>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</si>
  <si>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</si>
  <si>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</si>
  <si>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</si>
  <si>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</si>
  <si>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</si>
  <si>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</si>
  <si>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</si>
  <si>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</si>
  <si>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</si>
  <si>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</si>
  <si>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</si>
  <si>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</si>
  <si>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</si>
  <si>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</si>
  <si>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</si>
  <si>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</si>
  <si>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</si>
  <si>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</si>
  <si>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</si>
  <si>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</si>
  <si>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</si>
  <si>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</si>
  <si>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</si>
  <si>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</si>
  <si>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</si>
  <si>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</si>
  <si>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</si>
  <si>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</si>
  <si>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</si>
  <si>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</si>
  <si>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</si>
  <si>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</si>
  <si>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</si>
  <si>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</si>
  <si>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</si>
  <si>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</si>
  <si>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</si>
  <si>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</si>
  <si>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</si>
  <si>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</si>
  <si>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</si>
  <si>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</si>
  <si>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</si>
  <si>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</si>
  <si>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</si>
  <si>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</si>
  <si>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</si>
  <si>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</si>
  <si>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</si>
  <si>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</si>
  <si>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</si>
  <si>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</si>
  <si>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</si>
  <si>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</si>
  <si>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</si>
  <si>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</si>
  <si>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</si>
  <si>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</si>
  <si>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</si>
  <si>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</si>
  <si>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</si>
  <si>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</si>
  <si>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</si>
  <si>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</si>
  <si>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</si>
  <si>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</si>
  <si>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</si>
  <si>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</si>
  <si>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</si>
  <si>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</si>
  <si>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</si>
  <si>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</si>
  <si>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</si>
  <si>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</si>
  <si>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</si>
  <si>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</si>
  <si>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</si>
  <si>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</si>
  <si>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</si>
  <si>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</si>
  <si>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</si>
  <si>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</si>
  <si>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</si>
  <si>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</si>
  <si>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</si>
  <si>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</si>
  <si>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</si>
  <si>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</si>
  <si>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</si>
  <si>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</si>
  <si>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</si>
  <si>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</si>
  <si>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</si>
  <si>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</si>
  <si>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</si>
  <si>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</si>
  <si>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</si>
  <si>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</si>
  <si>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</si>
  <si>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</si>
  <si>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</si>
  <si>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</si>
  <si>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</si>
  <si>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</si>
  <si>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</si>
  <si>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</si>
  <si>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</si>
  <si>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</si>
  <si>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</si>
  <si>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</si>
  <si>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</si>
  <si>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</si>
  <si>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</si>
  <si>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</si>
  <si>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</si>
  <si>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</si>
  <si>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</si>
  <si>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</si>
  <si>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</si>
  <si>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</si>
  <si>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</si>
  <si>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</si>
  <si>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</si>
  <si>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</si>
  <si>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</si>
  <si>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</si>
  <si>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</si>
  <si>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</si>
  <si>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</si>
  <si>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</si>
  <si>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</si>
  <si>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</si>
  <si>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</si>
  <si>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</si>
  <si>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</si>
  <si>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</si>
  <si>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</si>
  <si>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</si>
  <si>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</si>
  <si>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</si>
  <si>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</si>
  <si>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</si>
  <si>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</si>
  <si>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</si>
  <si>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</si>
  <si>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</si>
  <si>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</si>
  <si>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</si>
  <si>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</si>
  <si>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</si>
  <si>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</si>
  <si>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</si>
  <si>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</si>
  <si>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</si>
  <si>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</si>
  <si>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</si>
  <si>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</si>
  <si>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</si>
  <si>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</si>
  <si>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</si>
  <si>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</si>
  <si>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</si>
  <si>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</si>
  <si>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</si>
  <si>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</si>
  <si>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</si>
  <si>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</si>
  <si>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</si>
  <si>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</si>
  <si>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</si>
  <si>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</si>
  <si>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</si>
  <si>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</si>
  <si>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</si>
  <si>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</si>
  <si>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</si>
  <si>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</si>
  <si>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</si>
  <si>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</si>
  <si>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</si>
  <si>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</si>
  <si>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</si>
  <si>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</si>
  <si>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</si>
  <si>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</si>
  <si>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</si>
  <si>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</si>
  <si>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</si>
  <si>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</si>
  <si>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</si>
  <si>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</si>
  <si>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</si>
  <si>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</si>
  <si>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</si>
  <si>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</si>
  <si>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</si>
  <si>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</si>
  <si>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</si>
  <si>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</si>
  <si>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</si>
  <si>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</si>
  <si>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</si>
  <si>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</si>
  <si>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</si>
  <si>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</si>
  <si>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</si>
  <si>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</si>
  <si>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</si>
  <si>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</si>
  <si>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</si>
  <si>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</si>
  <si>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</si>
  <si>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</si>
  <si>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</si>
  <si>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</si>
  <si>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</si>
  <si>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</si>
  <si>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</si>
  <si>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</si>
  <si>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</si>
  <si>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</si>
  <si>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</si>
  <si>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</si>
  <si>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</si>
  <si>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</si>
  <si>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</si>
  <si>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</si>
  <si>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</si>
  <si>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</si>
  <si>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</si>
  <si>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</si>
  <si>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</si>
  <si>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</si>
  <si>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</si>
  <si>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</si>
  <si>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</si>
  <si>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</si>
  <si>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</si>
  <si>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</si>
  <si>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</si>
  <si>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</si>
  <si>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</si>
  <si>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</si>
  <si>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</si>
  <si>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</si>
  <si>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</si>
  <si>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</si>
  <si>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</si>
  <si>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</si>
  <si>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</si>
  <si>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</si>
  <si>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</si>
  <si>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</si>
  <si>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</si>
  <si>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</si>
  <si>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</si>
  <si>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</si>
  <si>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</si>
  <si>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</si>
  <si>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</si>
  <si>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</si>
  <si>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</si>
  <si>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</si>
  <si>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</si>
  <si>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</si>
  <si>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</si>
  <si>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</si>
  <si>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</si>
  <si>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</si>
  <si>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</si>
  <si>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</si>
  <si>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</si>
  <si>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</si>
  <si>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</si>
  <si>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</si>
  <si>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</si>
  <si>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</si>
  <si>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</si>
  <si>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</si>
  <si>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</si>
  <si>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</si>
  <si>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</si>
  <si>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</si>
  <si>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</si>
  <si>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</si>
  <si>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</si>
  <si>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</si>
  <si>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</si>
  <si>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</si>
  <si>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</si>
  <si>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</si>
  <si>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</si>
  <si>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</si>
  <si>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</si>
  <si>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</si>
  <si>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</si>
  <si>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</si>
  <si>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</si>
  <si>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</si>
  <si>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</si>
  <si>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</si>
  <si>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</si>
  <si>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</si>
  <si>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</si>
  <si>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</si>
  <si>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</si>
  <si>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</si>
  <si>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</si>
  <si>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</si>
  <si>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</si>
  <si>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</si>
  <si>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</si>
  <si>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</si>
  <si>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</si>
  <si>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</si>
  <si>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</si>
  <si>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</si>
  <si>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</si>
  <si>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</si>
  <si>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</si>
  <si>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</si>
  <si>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</si>
  <si>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</si>
  <si>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</si>
  <si>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</si>
  <si>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</si>
  <si>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</si>
  <si>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</si>
  <si>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</si>
  <si>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</si>
  <si>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</si>
  <si>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</si>
  <si>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</si>
  <si>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</si>
  <si>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</si>
  <si>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</si>
  <si>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</si>
  <si>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</si>
  <si>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</si>
  <si>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</si>
  <si>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</si>
  <si>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</si>
  <si>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</si>
  <si>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</si>
  <si>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</si>
  <si>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</si>
  <si>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</si>
  <si>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</si>
  <si>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</si>
  <si>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</si>
  <si>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</si>
  <si>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</si>
  <si>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</si>
  <si>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</si>
  <si>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</si>
  <si>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</si>
  <si>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</si>
  <si>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</si>
  <si>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</si>
  <si>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</si>
  <si>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</si>
  <si>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</si>
  <si>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</si>
  <si>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</si>
  <si>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</si>
  <si>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</si>
  <si>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</si>
  <si>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</si>
  <si>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</si>
  <si>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</si>
  <si>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</si>
  <si>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</si>
  <si>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</si>
  <si>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</si>
  <si>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</si>
  <si>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</si>
  <si>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</si>
  <si>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</si>
  <si>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</si>
  <si>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</si>
  <si>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</si>
  <si>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</si>
  <si>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</si>
  <si>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</si>
  <si>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</si>
  <si>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</si>
  <si>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</si>
  <si>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</si>
  <si>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</si>
  <si>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</si>
  <si>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</si>
  <si>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</si>
  <si>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</si>
  <si>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</si>
  <si>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</si>
  <si>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</si>
  <si>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</si>
  <si>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</si>
  <si>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</si>
  <si>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</si>
  <si>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</si>
  <si>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</si>
  <si>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</si>
  <si>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</si>
  <si>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</si>
  <si>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</si>
  <si>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</si>
  <si>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</si>
  <si>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</si>
  <si>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</si>
  <si>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</si>
  <si>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</si>
  <si>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</si>
  <si>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</si>
  <si>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</si>
  <si>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</si>
  <si>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</si>
  <si>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</si>
  <si>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</si>
  <si>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</si>
  <si>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</si>
  <si>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</si>
  <si>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</si>
  <si>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</si>
  <si>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</si>
  <si>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</si>
  <si>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</si>
  <si>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</si>
  <si>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</si>
  <si>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</si>
  <si>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</si>
  <si>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</si>
  <si>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</si>
  <si>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</si>
  <si>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</si>
  <si>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</si>
  <si>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</si>
  <si>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</si>
  <si>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</si>
  <si>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</si>
  <si>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</si>
  <si>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</si>
  <si>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</si>
  <si>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</si>
  <si>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</si>
  <si>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</si>
  <si>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</si>
  <si>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</si>
  <si>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</si>
  <si>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</si>
  <si>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</si>
  <si>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</si>
  <si>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</si>
  <si>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</si>
  <si>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</si>
  <si>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</si>
  <si>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</si>
  <si>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</si>
  <si>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</si>
  <si>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</si>
  <si>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</si>
  <si>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</si>
  <si>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</si>
  <si>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</si>
  <si>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</si>
  <si>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</si>
  <si>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</si>
  <si>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</si>
  <si>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</si>
  <si>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</si>
  <si>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</si>
  <si>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</si>
  <si>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</si>
  <si>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</si>
  <si>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</si>
  <si>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</si>
  <si>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</si>
  <si>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</si>
  <si>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</si>
  <si>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</si>
  <si>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</si>
  <si>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</si>
  <si>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</si>
  <si>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</si>
  <si>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</si>
  <si>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</si>
  <si>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</si>
  <si>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</si>
  <si>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</si>
  <si>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</si>
  <si>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</si>
  <si>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</si>
  <si>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</si>
  <si>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</si>
  <si>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</si>
  <si>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</si>
  <si>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</si>
  <si>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</si>
  <si>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</si>
  <si>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</si>
  <si>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</si>
  <si>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</si>
  <si>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</si>
  <si>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</si>
  <si>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</si>
  <si>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</si>
  <si>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</si>
  <si>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</si>
  <si>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</si>
  <si>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</si>
  <si>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</si>
  <si>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</si>
  <si>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</si>
  <si>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</si>
  <si>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</si>
  <si>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</si>
  <si>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</si>
  <si>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</si>
  <si>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</si>
  <si>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</si>
  <si>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</si>
  <si>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</si>
  <si>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</si>
  <si>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</si>
  <si>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</si>
  <si>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</si>
  <si>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</si>
  <si>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</si>
  <si>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</si>
  <si>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</si>
  <si>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</si>
  <si>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</si>
  <si>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</si>
  <si>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</si>
  <si>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</si>
  <si>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</si>
  <si>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</si>
  <si>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</si>
  <si>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</si>
  <si>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</si>
  <si>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</si>
  <si>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</si>
  <si>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</si>
  <si>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</si>
  <si>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</si>
  <si>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</si>
  <si>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</si>
  <si>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</si>
  <si>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</si>
  <si>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</si>
  <si>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</si>
  <si>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</si>
  <si>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</si>
  <si>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</si>
  <si>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</si>
  <si>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</si>
  <si>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</si>
  <si>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</si>
  <si>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</si>
  <si>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</si>
  <si>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</si>
  <si>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</si>
  <si>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</si>
  <si>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</si>
  <si>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</si>
  <si>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</si>
  <si>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</si>
  <si>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</si>
  <si>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</si>
  <si>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</si>
  <si>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</si>
  <si>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</si>
  <si>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</si>
  <si>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</si>
  <si>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</si>
  <si>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</si>
  <si>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</si>
  <si>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</si>
  <si>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</si>
  <si>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</si>
  <si>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</si>
  <si>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</si>
  <si>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</si>
  <si>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</si>
  <si>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</si>
  <si>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</si>
  <si>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</si>
  <si>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</si>
  <si>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</si>
  <si>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</si>
  <si>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</si>
  <si>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</si>
  <si>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</si>
  <si>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</si>
  <si>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</si>
  <si>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</si>
  <si>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</si>
  <si>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</si>
  <si>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</si>
  <si>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</si>
  <si>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</si>
  <si>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</si>
  <si>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</si>
  <si>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</si>
  <si>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</si>
  <si>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</si>
  <si>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</si>
  <si>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</si>
  <si>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</si>
  <si>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</si>
  <si>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</si>
  <si>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</si>
  <si>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</si>
  <si>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</si>
  <si>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</si>
  <si>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</si>
  <si>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</si>
  <si>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</si>
  <si>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</si>
  <si>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</si>
  <si>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</si>
  <si>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</si>
  <si>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</si>
  <si>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</si>
  <si>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</si>
  <si>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</si>
  <si>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</si>
  <si>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</si>
  <si>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</si>
  <si>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</si>
  <si>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</si>
  <si>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</si>
  <si>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</si>
  <si>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</si>
  <si>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</si>
  <si>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</si>
  <si>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</si>
  <si>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</si>
  <si>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</si>
  <si>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</si>
  <si>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</si>
  <si>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</si>
  <si>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</si>
  <si>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</si>
  <si>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</si>
  <si>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</si>
  <si>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</si>
  <si>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</si>
  <si>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</si>
  <si>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</si>
  <si>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</si>
  <si>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</si>
  <si>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</si>
  <si>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</si>
  <si>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</si>
  <si>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</si>
  <si>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</si>
  <si>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</si>
  <si>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</si>
  <si>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</si>
  <si>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</si>
  <si>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</si>
  <si>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</si>
  <si>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</si>
  <si>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</si>
  <si>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</si>
  <si>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</si>
  <si>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</si>
  <si>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</si>
  <si>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</si>
  <si>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</si>
  <si>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</si>
  <si>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</si>
  <si>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</si>
  <si>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</si>
  <si>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</si>
  <si>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</si>
  <si>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</si>
  <si>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</si>
  <si>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</si>
  <si>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</si>
  <si>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</si>
  <si>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</si>
  <si>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</si>
  <si>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</si>
  <si>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</si>
  <si>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</si>
  <si>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</si>
  <si>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</si>
  <si>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</si>
  <si>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</si>
  <si>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</si>
  <si>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</si>
  <si>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</si>
  <si>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</si>
  <si>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</si>
  <si>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</si>
  <si>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</si>
  <si>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</si>
  <si>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</si>
  <si>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</si>
  <si>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</si>
  <si>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</si>
  <si>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</si>
  <si>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</si>
  <si>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</si>
  <si>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</si>
  <si>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</si>
  <si>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</si>
  <si>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</si>
  <si>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</si>
  <si>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</si>
  <si>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</si>
  <si>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</si>
  <si>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</si>
  <si>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</si>
  <si>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</si>
  <si>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</si>
  <si>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</si>
  <si>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</si>
  <si>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</si>
  <si>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</si>
  <si>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</si>
  <si>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</si>
  <si>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</si>
  <si>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</si>
  <si>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</si>
  <si>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</si>
  <si>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</si>
  <si>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</si>
  <si>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</si>
  <si>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</si>
  <si>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</si>
  <si>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</si>
  <si>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</si>
  <si>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</si>
  <si>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</si>
  <si>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</si>
  <si>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</si>
  <si>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</si>
  <si>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</si>
  <si>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</si>
  <si>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</si>
  <si>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</si>
  <si>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</si>
  <si>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</si>
  <si>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</si>
  <si>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</si>
  <si>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</si>
  <si>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</si>
  <si>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</si>
  <si>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</si>
  <si>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</si>
  <si>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</si>
  <si>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</si>
  <si>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</si>
  <si>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</si>
  <si>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</si>
  <si>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</si>
  <si>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</si>
  <si>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</si>
  <si>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</si>
  <si>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</si>
  <si>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</si>
  <si>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</si>
  <si>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</si>
  <si>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</si>
  <si>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</si>
  <si>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</si>
  <si>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</si>
  <si>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</si>
  <si>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</si>
  <si>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</si>
  <si>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</si>
  <si>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</si>
  <si>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</si>
  <si>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</si>
  <si>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</si>
  <si>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</si>
  <si>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</si>
  <si>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</si>
  <si>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</si>
  <si>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</si>
  <si>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</si>
  <si>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</si>
  <si>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</si>
  <si>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</si>
  <si>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</si>
  <si>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</si>
  <si>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</si>
  <si>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</si>
  <si>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</si>
  <si>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</si>
  <si>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</si>
  <si>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</si>
  <si>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</si>
  <si>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</si>
  <si>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</si>
  <si>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</si>
  <si>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</si>
  <si>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</si>
  <si>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</si>
  <si>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</si>
  <si>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</si>
  <si>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</si>
  <si>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</si>
  <si>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</si>
  <si>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</si>
  <si>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</si>
  <si>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</si>
  <si>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</si>
  <si>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</si>
  <si>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</si>
  <si>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</si>
  <si>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</si>
  <si>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</si>
  <si>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</si>
  <si>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</si>
  <si>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</si>
  <si>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</si>
  <si>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</si>
  <si>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</si>
  <si>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</si>
  <si>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</si>
  <si>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</si>
  <si>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</si>
  <si>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</si>
  <si>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</si>
  <si>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</si>
  <si>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</si>
  <si>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</si>
  <si>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</si>
  <si>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</si>
  <si>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</si>
  <si>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</si>
  <si>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</si>
  <si>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</si>
  <si>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</si>
  <si>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</si>
  <si>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</si>
  <si>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</si>
  <si>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</si>
  <si>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</si>
  <si>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</si>
  <si>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</si>
  <si>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</si>
  <si>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</si>
  <si>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</si>
  <si>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</si>
  <si>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</si>
  <si>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</si>
  <si>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</si>
  <si>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</si>
  <si>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</si>
  <si>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</si>
  <si>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</si>
  <si>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</si>
  <si>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</si>
  <si>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</si>
  <si>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</si>
  <si>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</si>
  <si>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</si>
  <si>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</si>
  <si>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</si>
  <si>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</si>
  <si>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</si>
  <si>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</si>
  <si>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</si>
  <si>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</si>
  <si>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</si>
  <si>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</si>
  <si>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</si>
  <si>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</si>
  <si>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</si>
  <si>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</si>
  <si>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</si>
  <si>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</si>
  <si>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</si>
  <si>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</si>
  <si>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</si>
  <si>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</si>
  <si>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</si>
  <si>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</si>
  <si>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</si>
  <si>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</si>
  <si>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</si>
  <si>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</si>
  <si>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</si>
  <si>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</si>
  <si>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</si>
  <si>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</si>
  <si>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</si>
  <si>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</si>
  <si>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</si>
  <si>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</si>
  <si>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</si>
  <si>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</si>
  <si>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</si>
  <si>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</si>
  <si>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</si>
  <si>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</si>
  <si>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</si>
  <si>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</si>
  <si>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</si>
  <si>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</si>
  <si>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</si>
  <si>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</si>
  <si>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</si>
  <si>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</si>
  <si>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</si>
  <si>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</si>
  <si>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</si>
  <si>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</si>
  <si>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</si>
  <si>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</si>
  <si>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</si>
  <si>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</si>
  <si>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</si>
  <si>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</si>
  <si>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</si>
  <si>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</si>
  <si>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</si>
  <si>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</si>
  <si>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</si>
  <si>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</si>
  <si>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</si>
  <si>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</si>
  <si>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</si>
  <si>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</si>
  <si>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</si>
  <si>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</si>
  <si>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</si>
  <si>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</si>
  <si>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</si>
  <si>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</si>
  <si>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</si>
  <si>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</si>
  <si>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</si>
  <si>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</si>
  <si>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</si>
  <si>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</si>
  <si>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</si>
  <si>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</si>
  <si>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</si>
  <si>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</si>
  <si>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</si>
  <si>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</si>
  <si>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</si>
  <si>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</si>
  <si>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</si>
  <si>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</si>
  <si>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</si>
  <si>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</si>
  <si>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</si>
  <si>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</si>
  <si>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</si>
  <si>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</si>
  <si>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</si>
  <si>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</si>
  <si>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</si>
  <si>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</si>
  <si>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</si>
  <si>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</si>
  <si>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</si>
  <si>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</si>
  <si>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</si>
  <si>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</si>
  <si>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</si>
  <si>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</si>
  <si>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</si>
  <si>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</si>
  <si>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</si>
  <si>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</si>
  <si>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</si>
  <si>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</si>
  <si>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</si>
  <si>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</si>
  <si>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</si>
  <si>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</si>
  <si>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</si>
  <si>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</si>
  <si>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</si>
  <si>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</si>
  <si>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</si>
  <si>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</si>
  <si>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</si>
  <si>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</si>
  <si>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</si>
  <si>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</si>
  <si>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</si>
  <si>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</si>
  <si>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</si>
  <si>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</si>
  <si>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</si>
  <si>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</si>
  <si>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</si>
  <si>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</si>
  <si>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</si>
  <si>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</si>
  <si>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</si>
  <si>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</si>
  <si>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</si>
  <si>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</si>
  <si>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</si>
  <si>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</si>
  <si>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</si>
  <si>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</si>
  <si>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</si>
  <si>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</si>
  <si>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</si>
  <si>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</si>
  <si>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</si>
  <si>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</si>
  <si>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</si>
  <si>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</si>
  <si>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</si>
  <si>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</si>
  <si>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</si>
  <si>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</si>
  <si>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</si>
  <si>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</si>
  <si>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</si>
  <si>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</si>
  <si>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</si>
  <si>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</si>
  <si>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</si>
  <si>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</si>
  <si>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</si>
  <si>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</si>
  <si>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</si>
  <si>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</si>
  <si>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</si>
  <si>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</si>
  <si>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</si>
  <si>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</si>
  <si>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</si>
  <si>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</si>
  <si>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</si>
  <si>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</si>
  <si>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</si>
  <si>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</si>
  <si>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</si>
  <si>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</si>
  <si>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</si>
  <si>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</si>
  <si>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</si>
  <si>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</si>
  <si>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</si>
  <si>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</si>
  <si>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</si>
  <si>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</si>
  <si>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</si>
  <si>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</si>
  <si>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</si>
  <si>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</si>
  <si>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</si>
  <si>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</si>
  <si>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</si>
  <si>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</si>
  <si>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</si>
  <si>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</si>
  <si>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</si>
  <si>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</si>
  <si>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</si>
  <si>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</si>
  <si>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</si>
  <si>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</si>
  <si>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</si>
  <si>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</si>
  <si>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</si>
  <si>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</si>
  <si>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</si>
  <si>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</si>
  <si>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</si>
  <si>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</si>
  <si>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</si>
  <si>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</si>
  <si>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</si>
  <si>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</si>
  <si>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</si>
  <si>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</si>
  <si>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</si>
  <si>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</si>
  <si>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</si>
  <si>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</si>
  <si>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</si>
  <si>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</si>
  <si>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</si>
  <si>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</si>
  <si>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</si>
  <si>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</si>
  <si>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</si>
  <si>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</si>
  <si>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</si>
  <si>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</si>
  <si>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</si>
  <si>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</si>
  <si>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</si>
  <si>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</si>
  <si>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</si>
  <si>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</si>
  <si>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</si>
  <si>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</si>
  <si>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</si>
  <si>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</si>
  <si>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</si>
  <si>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</si>
  <si>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</si>
  <si>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</si>
  <si>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</si>
  <si>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</si>
  <si>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</si>
  <si>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</si>
  <si>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</si>
  <si>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</si>
  <si>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</si>
  <si>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</si>
  <si>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</si>
  <si>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</si>
  <si>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</si>
  <si>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</si>
  <si>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</si>
  <si>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</si>
  <si>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</si>
  <si>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</si>
  <si>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</si>
  <si>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</si>
  <si>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</si>
  <si>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</si>
  <si>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</si>
  <si>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</si>
  <si>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</si>
  <si>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</si>
  <si>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</si>
  <si>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</si>
  <si>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</si>
  <si>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</si>
  <si>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</si>
  <si>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</si>
  <si>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</si>
  <si>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</si>
  <si>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</si>
  <si>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</si>
  <si>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</si>
  <si>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</si>
  <si>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</si>
  <si>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</si>
  <si>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</si>
  <si>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</si>
  <si>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</si>
  <si>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</si>
  <si>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</si>
  <si>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</si>
  <si>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</si>
  <si>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</si>
  <si>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</si>
  <si>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</si>
  <si>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</si>
  <si>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</si>
  <si>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</si>
  <si>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</si>
  <si>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</si>
  <si>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</si>
  <si>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</si>
  <si>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</si>
  <si>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</si>
  <si>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</si>
  <si>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</si>
  <si>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</si>
  <si>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</si>
  <si>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</si>
  <si>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</si>
  <si>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</si>
  <si>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</si>
  <si>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</si>
  <si>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</si>
  <si>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</si>
  <si>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</si>
  <si>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</si>
  <si>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</si>
  <si>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</si>
  <si>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</si>
  <si>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</si>
  <si>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</si>
  <si>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</si>
  <si>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</si>
  <si>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</si>
  <si>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</si>
  <si>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</si>
  <si>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</si>
  <si>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</si>
  <si>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</si>
  <si>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</si>
  <si>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</si>
  <si>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</si>
  <si>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</si>
  <si>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</si>
  <si>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</si>
  <si>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</si>
  <si>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</si>
  <si>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</si>
  <si>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</si>
  <si>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</si>
  <si>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</si>
  <si>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</si>
  <si>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</si>
  <si>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</si>
  <si>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</si>
  <si>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</si>
  <si>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</si>
  <si>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</si>
  <si>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</si>
  <si>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</si>
  <si>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</si>
  <si>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</si>
  <si>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</si>
  <si>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</si>
  <si>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</si>
  <si>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</si>
  <si>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</si>
  <si>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</si>
  <si>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</si>
  <si>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</si>
  <si>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</si>
  <si>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</si>
  <si>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</si>
  <si>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</si>
  <si>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</si>
  <si>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</si>
  <si>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</si>
  <si>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</si>
  <si>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</si>
  <si>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</si>
  <si>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</si>
  <si>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</si>
  <si>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</si>
  <si>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</si>
  <si>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</si>
  <si>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</si>
  <si>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</si>
  <si>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</si>
  <si>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</si>
  <si>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</si>
  <si>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</si>
  <si>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</si>
  <si>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</si>
  <si>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</si>
  <si>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</si>
  <si>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</si>
  <si>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</si>
  <si>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</si>
  <si>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</si>
  <si>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</si>
  <si>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</si>
  <si>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</si>
  <si>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</si>
  <si>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</si>
  <si>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</si>
  <si>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</si>
  <si>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</si>
  <si>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</si>
  <si>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</si>
  <si>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</si>
  <si>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</si>
  <si>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</si>
  <si>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</si>
  <si>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</si>
  <si>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</si>
  <si>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</si>
  <si>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</si>
  <si>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</si>
  <si>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</si>
  <si>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</si>
  <si>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</si>
  <si>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</si>
  <si>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</si>
  <si>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</si>
  <si>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</si>
  <si>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</si>
  <si>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</si>
  <si>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</si>
  <si>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</si>
  <si>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</si>
  <si>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</si>
  <si>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</si>
  <si>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</si>
  <si>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</si>
  <si>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</si>
  <si>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</si>
  <si>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</si>
  <si>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</si>
  <si>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</si>
  <si>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</si>
  <si>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</si>
  <si>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</si>
  <si>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</si>
  <si>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</si>
  <si>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</si>
  <si>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</si>
  <si>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</si>
  <si>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</si>
  <si>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</si>
  <si>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</si>
  <si>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</si>
  <si>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</si>
  <si>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</si>
  <si>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</si>
  <si>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</si>
  <si>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</si>
  <si>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</si>
  <si>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</si>
  <si>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</si>
  <si>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</si>
  <si>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</si>
  <si>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</si>
  <si>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</si>
  <si>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</si>
  <si>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</si>
  <si>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</si>
  <si>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</si>
  <si>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</si>
  <si>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</si>
  <si>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</si>
  <si>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</si>
  <si>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</si>
  <si>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</si>
  <si>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</si>
  <si>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</si>
  <si>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</si>
  <si>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</si>
  <si>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</si>
  <si>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</si>
  <si>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</si>
  <si>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</si>
  <si>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</si>
  <si>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</si>
  <si>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</si>
  <si>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</si>
  <si>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</si>
  <si>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</si>
  <si>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</si>
  <si>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</si>
  <si>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</si>
  <si>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</si>
  <si>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</si>
  <si>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</si>
  <si>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</si>
  <si>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</si>
  <si>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</si>
  <si>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</si>
  <si>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</si>
  <si>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</si>
  <si>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</si>
  <si>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</si>
  <si>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</si>
  <si>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</si>
  <si>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</si>
  <si>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</si>
  <si>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</si>
  <si>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</si>
  <si>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</si>
  <si>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</si>
  <si>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</si>
  <si>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</si>
  <si>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</si>
  <si>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</si>
  <si>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</si>
  <si>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</si>
  <si>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</si>
  <si>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</si>
  <si>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</si>
  <si>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</si>
  <si>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</si>
  <si>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</si>
  <si>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</si>
  <si>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</si>
  <si>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</si>
  <si>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</si>
  <si>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</si>
  <si>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</si>
  <si>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</si>
  <si>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</si>
  <si>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</si>
  <si>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</si>
  <si>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</si>
  <si>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</si>
  <si>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</si>
  <si>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</si>
  <si>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</si>
  <si>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</si>
  <si>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</si>
  <si>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</si>
  <si>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</si>
  <si>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</si>
  <si>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</si>
  <si>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</si>
  <si>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</si>
  <si>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</si>
  <si>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</si>
  <si>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</si>
  <si>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</si>
  <si>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</si>
  <si>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</si>
  <si>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</si>
  <si>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</si>
  <si>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</si>
  <si>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</si>
  <si>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</si>
  <si>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</si>
  <si>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</si>
  <si>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</si>
  <si>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</si>
  <si>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</si>
  <si>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</si>
  <si>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</si>
  <si>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</si>
  <si>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</si>
  <si>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</si>
  <si>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</si>
  <si>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</si>
  <si>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</si>
  <si>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</si>
  <si>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</si>
  <si>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</si>
  <si>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</si>
  <si>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</si>
  <si>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</si>
  <si>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</si>
  <si>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</si>
  <si>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</si>
  <si>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</si>
  <si>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</si>
  <si>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</si>
  <si>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</si>
  <si>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</si>
  <si>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</si>
  <si>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</si>
  <si>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</si>
  <si>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</si>
  <si>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</si>
  <si>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</si>
  <si>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</si>
  <si>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</si>
  <si>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</si>
  <si>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</si>
  <si>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</si>
  <si>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</si>
  <si>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</si>
  <si>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</si>
  <si>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</si>
  <si>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</si>
  <si>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</si>
  <si>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</si>
  <si>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</si>
  <si>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</si>
  <si>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</si>
  <si>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</si>
  <si>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</si>
  <si>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</si>
  <si>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</si>
  <si>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</si>
  <si>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</si>
  <si>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</si>
  <si>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</si>
  <si>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</si>
  <si>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</si>
  <si>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</si>
  <si>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</si>
  <si>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</si>
  <si>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</si>
  <si>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</si>
  <si>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</si>
  <si>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</si>
  <si>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</si>
  <si>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</si>
  <si>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</si>
  <si>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</si>
  <si>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</si>
  <si>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</si>
  <si>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</si>
  <si>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</si>
  <si>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</si>
  <si>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</si>
  <si>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</si>
  <si>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</si>
  <si>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</si>
  <si>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</si>
  <si>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</si>
  <si>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</si>
  <si>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</si>
  <si>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</si>
  <si>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</si>
  <si>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</si>
  <si>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</si>
  <si>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</si>
  <si>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</si>
  <si>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</si>
  <si>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</si>
  <si>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</si>
  <si>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</si>
  <si>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</si>
  <si>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</si>
  <si>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</si>
  <si>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</si>
  <si>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</si>
  <si>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</si>
  <si>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</si>
  <si>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</si>
  <si>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</si>
  <si>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</si>
  <si>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</si>
  <si>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</si>
  <si>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</si>
  <si>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</si>
  <si>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</si>
  <si>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</si>
  <si>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</si>
  <si>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</si>
  <si>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</si>
  <si>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</si>
  <si>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</si>
  <si>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</si>
  <si>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</si>
  <si>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</si>
  <si>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</si>
  <si>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</si>
  <si>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</si>
  <si>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</si>
  <si>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</si>
  <si>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</si>
  <si>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</si>
  <si>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</si>
  <si>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</si>
  <si>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</si>
  <si>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</si>
  <si>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</si>
  <si>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</si>
  <si>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</si>
  <si>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</si>
  <si>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</si>
  <si>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</si>
  <si>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</si>
  <si>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</si>
  <si>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</si>
  <si>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</si>
  <si>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</si>
  <si>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</si>
  <si>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</si>
  <si>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</si>
  <si>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</si>
  <si>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</si>
  <si>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</si>
  <si>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</si>
  <si>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</si>
  <si>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</si>
  <si>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</si>
  <si>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</si>
  <si>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</si>
  <si>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</si>
  <si>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</si>
  <si>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</si>
  <si>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</si>
  <si>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</si>
  <si>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</si>
  <si>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</si>
  <si>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</si>
  <si>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</si>
  <si>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</si>
  <si>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</si>
  <si>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</si>
  <si>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</si>
  <si>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</si>
  <si>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</si>
  <si>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</si>
  <si>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</si>
  <si>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</si>
  <si>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</si>
  <si>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</si>
  <si>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</si>
  <si>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</si>
  <si>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</si>
  <si>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</si>
  <si>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</si>
  <si>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</si>
  <si>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</si>
  <si>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</si>
  <si>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</si>
  <si>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</si>
  <si>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</si>
  <si>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</si>
  <si>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</si>
  <si>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</si>
  <si>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</si>
  <si>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</si>
  <si>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</si>
  <si>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</si>
  <si>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</si>
  <si>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</si>
  <si>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</si>
  <si>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</si>
  <si>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</si>
  <si>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</si>
  <si>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</si>
  <si>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</si>
  <si>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</si>
  <si>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</si>
  <si>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</si>
  <si>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</si>
  <si>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</si>
  <si>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</si>
  <si>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</si>
  <si>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</si>
  <si>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</si>
  <si>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</si>
  <si>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</si>
  <si>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</si>
  <si>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</si>
  <si>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</si>
  <si>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</si>
  <si>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</si>
  <si>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</si>
  <si>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</si>
  <si>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</si>
  <si>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</si>
  <si>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</si>
  <si>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</si>
  <si>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</si>
  <si>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</si>
  <si>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</si>
  <si>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</si>
  <si>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</si>
  <si>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</si>
  <si>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</si>
  <si>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</si>
  <si>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</si>
  <si>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</si>
  <si>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</si>
  <si>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</si>
  <si>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</si>
  <si>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</si>
  <si>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</si>
  <si>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</si>
  <si>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</si>
  <si>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</si>
  <si>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</si>
  <si>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</si>
  <si>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</si>
  <si>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</si>
  <si>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</si>
  <si>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</si>
  <si>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</si>
  <si>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</si>
  <si>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</si>
  <si>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</si>
  <si>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</si>
  <si>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</si>
  <si>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</si>
  <si>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</si>
  <si>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</si>
  <si>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</si>
  <si>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</si>
  <si>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</si>
  <si>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</si>
  <si>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</si>
  <si>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</si>
  <si>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</si>
  <si>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</si>
  <si>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</si>
  <si>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</si>
  <si>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</si>
  <si>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</si>
  <si>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</si>
  <si>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</si>
  <si>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</si>
  <si>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</si>
  <si>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</si>
  <si>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</si>
  <si>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</si>
  <si>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</si>
  <si>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</si>
  <si>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</si>
  <si>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</si>
  <si>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</si>
  <si>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</si>
  <si>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</si>
  <si>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</si>
  <si>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</si>
  <si>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</si>
  <si>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</si>
  <si>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</si>
  <si>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</si>
  <si>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</si>
  <si>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</si>
  <si>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</si>
  <si>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</si>
  <si>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</si>
  <si>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</si>
  <si>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</si>
  <si>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</si>
  <si>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</si>
  <si>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</si>
  <si>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</si>
  <si>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</si>
  <si>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</si>
  <si>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</si>
  <si>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</si>
  <si>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</si>
  <si>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</si>
  <si>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</si>
  <si>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</si>
  <si>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</si>
  <si>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</si>
  <si>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</si>
  <si>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</si>
  <si>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</si>
  <si>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</si>
  <si>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</si>
  <si>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</si>
  <si>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</si>
  <si>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</si>
  <si>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</si>
  <si>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</si>
  <si>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</si>
  <si>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</si>
  <si>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</si>
  <si>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</si>
  <si>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</si>
  <si>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</si>
  <si>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</si>
  <si>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</si>
  <si>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</si>
  <si>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</si>
  <si>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</si>
  <si>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</si>
  <si>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</si>
  <si>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</si>
  <si>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</si>
  <si>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</si>
  <si>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</si>
  <si>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</si>
  <si>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</si>
  <si>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</si>
  <si>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</si>
  <si>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</si>
  <si>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</si>
  <si>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</si>
  <si>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</si>
  <si>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</si>
  <si>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</si>
  <si>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</si>
  <si>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</si>
  <si>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</si>
  <si>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</si>
  <si>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</si>
  <si>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</si>
  <si>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</si>
  <si>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</si>
  <si>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</si>
  <si>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</si>
  <si>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</si>
  <si>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</si>
  <si>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</si>
  <si>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</si>
  <si>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</si>
  <si>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</si>
  <si>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</si>
  <si>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</si>
  <si>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</si>
  <si>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</si>
  <si>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</si>
  <si>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</si>
  <si>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</si>
  <si>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</si>
  <si>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</si>
  <si>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</si>
  <si>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</si>
  <si>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</si>
  <si>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</si>
  <si>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</si>
  <si>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</si>
  <si>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</si>
  <si>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</si>
  <si>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</si>
  <si>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</si>
  <si>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</si>
  <si>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</si>
  <si>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</si>
  <si>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</si>
  <si>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</si>
  <si>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</si>
  <si>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</si>
  <si>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</si>
  <si>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</si>
  <si>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</si>
  <si>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</si>
  <si>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</si>
  <si>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</si>
  <si>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</si>
  <si>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</si>
  <si>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</si>
  <si>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</si>
  <si>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</si>
  <si>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</si>
  <si>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</si>
  <si>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</si>
  <si>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</si>
  <si>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</si>
  <si>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</si>
  <si>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</si>
  <si>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</si>
  <si>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</si>
  <si>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</si>
  <si>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</si>
  <si>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</si>
  <si>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</si>
  <si>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</si>
  <si>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</si>
  <si>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</si>
  <si>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</si>
  <si>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</si>
  <si>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</si>
  <si>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</si>
  <si>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</si>
  <si>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</si>
  <si>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</si>
  <si>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</si>
  <si>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</si>
  <si>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</si>
  <si>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</si>
  <si>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</si>
  <si>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</si>
  <si>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</si>
  <si>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</si>
  <si>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</si>
  <si>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</si>
  <si>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</si>
  <si>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</si>
  <si>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</si>
  <si>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</si>
  <si>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</si>
  <si>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</si>
  <si>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</si>
  <si>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</si>
  <si>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</si>
  <si>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</si>
  <si>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</si>
  <si>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</si>
  <si>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</si>
  <si>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</si>
  <si>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</si>
  <si>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</si>
  <si>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</si>
  <si>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</si>
  <si>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</si>
  <si>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</si>
  <si>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</si>
  <si>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</si>
  <si>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</si>
  <si>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</si>
  <si>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</si>
  <si>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</si>
  <si>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</si>
  <si>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</si>
  <si>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</si>
  <si>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</si>
  <si>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</si>
  <si>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</si>
  <si>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</si>
  <si>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</si>
  <si>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</si>
  <si>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</si>
  <si>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</si>
  <si>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</si>
  <si>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</si>
  <si>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</si>
  <si>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</si>
  <si>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</si>
  <si>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</si>
  <si>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</si>
  <si>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</si>
  <si>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</si>
  <si>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</si>
  <si>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</si>
  <si>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</si>
  <si>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</si>
  <si>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</si>
  <si>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</si>
  <si>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</si>
  <si>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</si>
  <si>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</si>
  <si>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</si>
  <si>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</si>
  <si>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</si>
  <si>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</si>
  <si>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</si>
  <si>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</si>
  <si>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</si>
  <si>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</si>
  <si>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</si>
  <si>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</si>
  <si>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</si>
  <si>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</si>
  <si>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</si>
  <si>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</si>
  <si>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</si>
  <si>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</si>
  <si>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</si>
  <si>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</si>
  <si>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</si>
  <si>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</si>
  <si>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</si>
  <si>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</si>
  <si>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</si>
  <si>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</si>
  <si>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</si>
  <si>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</si>
  <si>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</si>
  <si>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</si>
  <si>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</si>
  <si>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</si>
  <si>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</si>
  <si>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</si>
  <si>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</si>
  <si>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</si>
  <si>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</si>
  <si>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</si>
  <si>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</si>
  <si>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</si>
  <si>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</si>
  <si>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</si>
  <si>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</si>
  <si>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</si>
  <si>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</si>
  <si>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</si>
  <si>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</si>
  <si>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</si>
  <si>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</si>
  <si>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</si>
  <si>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</si>
  <si>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</si>
  <si>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</si>
  <si>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</si>
  <si>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</si>
  <si>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</si>
  <si>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</si>
  <si>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</si>
  <si>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</si>
  <si>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</si>
  <si>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</si>
  <si>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</si>
  <si>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</si>
  <si>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</si>
  <si>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</si>
  <si>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</si>
  <si>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</si>
  <si>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</si>
  <si>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</si>
  <si>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</si>
  <si>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</si>
  <si>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</si>
  <si>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</si>
  <si>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</si>
  <si>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</si>
  <si>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</si>
  <si>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</si>
  <si>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</si>
  <si>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</si>
  <si>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</si>
  <si>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</si>
  <si>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</si>
  <si>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</si>
  <si>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</si>
  <si>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</si>
  <si>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</si>
  <si>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</si>
  <si>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</si>
  <si>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</si>
  <si>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</si>
  <si>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</si>
  <si>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</si>
  <si>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</si>
  <si>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</si>
  <si>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</si>
  <si>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</si>
  <si>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</si>
  <si>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</si>
  <si>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</si>
  <si>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</si>
  <si>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</si>
  <si>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</si>
  <si>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</si>
  <si>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</si>
  <si>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</si>
  <si>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</si>
  <si>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</si>
  <si>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</si>
  <si>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</si>
  <si>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</si>
  <si>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</si>
  <si>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</si>
  <si>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</si>
  <si>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</si>
  <si>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</si>
  <si>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</si>
  <si>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</si>
  <si>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</si>
  <si>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</si>
  <si>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</si>
  <si>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</si>
  <si>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</si>
  <si>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</si>
  <si>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</si>
  <si>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</si>
  <si>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</si>
  <si>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</si>
  <si>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</si>
  <si>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</si>
  <si>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</si>
  <si>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</si>
  <si>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</si>
  <si>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</si>
  <si>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</si>
  <si>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</si>
  <si>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</si>
  <si>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</si>
  <si>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</si>
  <si>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</si>
  <si>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</si>
  <si>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</si>
  <si>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</si>
  <si>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</si>
  <si>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</si>
  <si>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</si>
  <si>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</si>
  <si>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</si>
  <si>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</si>
  <si>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</si>
  <si>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</si>
  <si>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</si>
  <si>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</si>
  <si>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</si>
  <si>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</si>
  <si>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</si>
  <si>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</si>
  <si>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</si>
  <si>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</si>
  <si>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</si>
  <si>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</si>
  <si>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</si>
  <si>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</si>
  <si>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</si>
  <si>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</si>
  <si>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</si>
  <si>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</si>
  <si>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</si>
  <si>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</si>
  <si>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</si>
  <si>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</si>
  <si>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</si>
  <si>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</si>
  <si>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</si>
  <si>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</si>
  <si>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</si>
  <si>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</si>
  <si>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</si>
  <si>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</si>
  <si>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</si>
  <si>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</si>
  <si>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</si>
  <si>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</si>
  <si>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</si>
  <si>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</si>
  <si>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</si>
  <si>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</si>
  <si>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</si>
  <si>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</si>
  <si>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</si>
  <si>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</si>
  <si>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</si>
  <si>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</si>
  <si>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</si>
  <si>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</si>
  <si>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</si>
  <si>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</si>
  <si>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</si>
  <si>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</si>
  <si>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</si>
  <si>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</si>
  <si>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</si>
  <si>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</si>
  <si>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</si>
  <si>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</si>
  <si>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</si>
  <si>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</si>
  <si>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</si>
  <si>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</si>
  <si>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</si>
  <si>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</si>
  <si>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</si>
  <si>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</si>
  <si>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</si>
  <si>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</si>
  <si>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</si>
  <si>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</si>
  <si>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</si>
  <si>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</si>
  <si>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</si>
  <si>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</si>
  <si>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</si>
  <si>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</si>
  <si>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</si>
  <si>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</si>
  <si>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</si>
  <si>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</si>
  <si>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</si>
  <si>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</si>
  <si>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</si>
  <si>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</si>
  <si>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</si>
  <si>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</si>
  <si>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</si>
  <si>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</si>
  <si>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</si>
  <si>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</si>
  <si>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</si>
  <si>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</si>
  <si>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</si>
  <si>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</si>
  <si>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</si>
  <si>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</si>
  <si>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</si>
  <si>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</si>
  <si>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</si>
  <si>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</si>
  <si>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</si>
  <si>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</si>
  <si>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</si>
  <si>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</si>
  <si>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</si>
  <si>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</si>
  <si>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</si>
  <si>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</si>
  <si>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</si>
  <si>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</si>
  <si>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</si>
  <si>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</si>
  <si>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</si>
  <si>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</si>
  <si>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</si>
  <si>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</si>
  <si>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</si>
  <si>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</si>
  <si>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</si>
  <si>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</si>
  <si>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</si>
  <si>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</si>
  <si>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</si>
  <si>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</si>
  <si>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</si>
  <si>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</si>
  <si>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</si>
  <si>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</si>
  <si>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</si>
  <si>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</si>
  <si>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</si>
  <si>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</si>
  <si>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</si>
  <si>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</si>
  <si>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</si>
  <si>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</si>
  <si>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</si>
  <si>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</si>
  <si>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</si>
  <si>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</si>
  <si>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</si>
  <si>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</si>
  <si>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</si>
  <si>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</si>
  <si>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</si>
  <si>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</si>
  <si>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</si>
  <si>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</si>
  <si>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</si>
  <si>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</si>
  <si>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</si>
  <si>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</si>
  <si>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</si>
  <si>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</si>
  <si>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</si>
  <si>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</si>
  <si>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</si>
  <si>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</si>
  <si>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</si>
  <si>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</si>
  <si>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</si>
  <si>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</si>
  <si>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</si>
  <si>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</si>
  <si>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</si>
  <si>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</si>
  <si>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</si>
  <si>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</si>
  <si>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</si>
  <si>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</si>
  <si>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</si>
  <si>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</si>
  <si>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</si>
  <si>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</si>
  <si>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</si>
  <si>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</si>
  <si>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</si>
  <si>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</si>
  <si>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</si>
  <si>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</si>
  <si>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</si>
  <si>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</si>
  <si>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</si>
  <si>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</si>
  <si>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</si>
  <si>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</si>
  <si>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</si>
  <si>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</si>
  <si>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</si>
  <si>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</si>
  <si>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</si>
  <si>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</si>
  <si>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</si>
  <si>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</si>
  <si>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</si>
  <si>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</si>
  <si>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</si>
  <si>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</si>
  <si>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</si>
  <si>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</si>
  <si>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</si>
  <si>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</si>
  <si>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</si>
  <si>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</si>
  <si>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</si>
  <si>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</si>
  <si>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</si>
  <si>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</si>
  <si>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</si>
  <si>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</si>
  <si>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</si>
  <si>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</si>
  <si>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</si>
  <si>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</si>
  <si>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</si>
  <si>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</si>
  <si>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</si>
  <si>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</si>
  <si>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</si>
  <si>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</si>
  <si>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</si>
  <si>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</si>
  <si>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</si>
  <si>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</si>
  <si>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</si>
  <si>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</si>
  <si>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</si>
  <si>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</si>
  <si>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</si>
  <si>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</si>
  <si>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</si>
  <si>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</si>
  <si>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</si>
  <si>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</si>
  <si>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</si>
  <si>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</si>
  <si>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</si>
  <si>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</si>
  <si>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</si>
  <si>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</si>
  <si>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</si>
  <si>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</si>
  <si>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</si>
  <si>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</si>
  <si>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</si>
  <si>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</si>
  <si>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</si>
  <si>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</si>
  <si>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</si>
  <si>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</si>
  <si>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</si>
  <si>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</si>
  <si>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</si>
  <si>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</si>
  <si>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</si>
  <si>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</si>
  <si>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</si>
  <si>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</si>
  <si>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</si>
  <si>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</si>
  <si>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</si>
  <si>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</si>
  <si>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</si>
  <si>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</si>
  <si>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</si>
  <si>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</si>
  <si>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</si>
  <si>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</si>
  <si>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</si>
  <si>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</si>
  <si>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</si>
  <si>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</si>
  <si>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</si>
  <si>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</si>
  <si>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</si>
  <si>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</si>
  <si>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</si>
  <si>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</si>
  <si>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</si>
  <si>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</si>
  <si>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</si>
  <si>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</si>
  <si>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</si>
  <si>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</si>
  <si>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</si>
  <si>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</si>
  <si>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</si>
  <si>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</si>
  <si>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</si>
  <si>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</si>
  <si>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</si>
  <si>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</si>
  <si>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</si>
  <si>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</si>
  <si>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</si>
  <si>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</si>
  <si>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</si>
  <si>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</si>
  <si>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</si>
  <si>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</si>
  <si>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</si>
  <si>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</si>
  <si>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</si>
  <si>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</si>
  <si>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</si>
  <si>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</si>
  <si>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</si>
  <si>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</si>
  <si>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</si>
  <si>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</si>
  <si>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</si>
  <si>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</si>
  <si>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</si>
  <si>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</si>
  <si>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</si>
  <si>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</si>
  <si>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</si>
  <si>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</si>
  <si>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</si>
  <si>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</si>
  <si>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</si>
  <si>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</si>
  <si>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</si>
  <si>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</si>
  <si>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</si>
  <si>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</si>
  <si>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</si>
  <si>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</si>
  <si>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</si>
  <si>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</si>
  <si>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</si>
  <si>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</si>
  <si>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</si>
  <si>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</si>
  <si>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</si>
  <si>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</si>
  <si>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</si>
  <si>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</si>
  <si>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</si>
  <si>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</si>
  <si>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</si>
  <si>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</si>
  <si>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</si>
  <si>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</si>
  <si>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</si>
  <si>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</si>
  <si>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</si>
  <si>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</si>
  <si>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</si>
  <si>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</si>
  <si>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</si>
  <si>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</si>
  <si>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</si>
  <si>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</si>
  <si>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</si>
  <si>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</si>
  <si>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</si>
  <si>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</si>
  <si>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</si>
  <si>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</si>
  <si>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</si>
  <si>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</si>
  <si>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</si>
  <si>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</si>
  <si>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</si>
  <si>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</si>
  <si>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</si>
  <si>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</si>
  <si>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</si>
  <si>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</si>
  <si>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</si>
  <si>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</si>
  <si>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</si>
  <si>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</si>
  <si>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</si>
  <si>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</si>
  <si>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</si>
  <si>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</si>
  <si>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</si>
  <si>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</si>
  <si>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</si>
  <si>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</si>
  <si>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</si>
  <si>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</si>
  <si>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</si>
  <si>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</si>
  <si>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</si>
  <si>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</si>
  <si>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</si>
  <si>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</si>
  <si>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</si>
  <si>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</si>
  <si>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</si>
  <si>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</si>
  <si>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</si>
  <si>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</si>
  <si>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</si>
  <si>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</si>
  <si>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</si>
  <si>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</si>
  <si>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</si>
  <si>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</si>
  <si>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</si>
  <si>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</si>
  <si>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</si>
  <si>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</si>
  <si>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</si>
  <si>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</si>
  <si>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</si>
  <si>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</si>
  <si>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</si>
  <si>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</si>
  <si>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</si>
  <si>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</si>
  <si>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</si>
  <si>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</si>
  <si>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</si>
  <si>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</si>
  <si>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</si>
  <si>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</si>
  <si>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</si>
  <si>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</si>
  <si>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</si>
  <si>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</si>
  <si>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</si>
  <si>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</si>
  <si>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</si>
  <si>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</si>
  <si>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</si>
  <si>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</si>
  <si>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</si>
  <si>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</si>
  <si>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</si>
  <si>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</si>
  <si>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</si>
  <si>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</si>
  <si>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</si>
  <si>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</si>
  <si>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</si>
  <si>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</si>
  <si>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</si>
  <si>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</si>
  <si>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</si>
  <si>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</si>
  <si>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</si>
  <si>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</si>
  <si>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</si>
  <si>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</si>
  <si>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</si>
  <si>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</si>
  <si>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</si>
  <si>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</si>
  <si>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</si>
  <si>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</si>
  <si>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</si>
  <si>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</si>
  <si>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</si>
  <si>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</si>
  <si>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</si>
  <si>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</si>
  <si>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</si>
  <si>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</si>
  <si>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</si>
  <si>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</si>
  <si>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</si>
  <si>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</si>
  <si>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</si>
  <si>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</si>
  <si>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</si>
  <si>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</si>
  <si>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</si>
  <si>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</si>
  <si>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</si>
  <si>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</si>
  <si>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</si>
  <si>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</si>
  <si>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</si>
  <si>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</si>
  <si>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</si>
  <si>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</si>
  <si>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</si>
  <si>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</si>
  <si>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</si>
  <si>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</si>
  <si>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</si>
  <si>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</si>
  <si>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</si>
  <si>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</si>
  <si>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</si>
  <si>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</si>
  <si>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</si>
  <si>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</si>
  <si>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</si>
  <si>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</si>
  <si>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</si>
  <si>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</si>
  <si>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</si>
  <si>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</si>
  <si>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</si>
  <si>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</si>
  <si>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</si>
  <si>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</si>
  <si>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</si>
  <si>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</si>
  <si>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</si>
  <si>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</si>
  <si>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</si>
  <si>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</si>
  <si>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</si>
  <si>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</si>
  <si>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</si>
  <si>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</si>
  <si>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</si>
  <si>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</si>
  <si>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</si>
  <si>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</si>
  <si>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</si>
  <si>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</si>
  <si>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</si>
  <si>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</si>
  <si>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</si>
  <si>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</si>
  <si>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</si>
  <si>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</si>
  <si>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</si>
  <si>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</si>
  <si>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</si>
  <si>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</si>
  <si>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</si>
  <si>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</si>
  <si>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</si>
  <si>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</si>
  <si>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</si>
  <si>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</si>
  <si>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</si>
  <si>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</si>
  <si>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</si>
  <si>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</si>
  <si>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</si>
  <si>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</si>
  <si>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</si>
  <si>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</si>
  <si>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</si>
  <si>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</si>
  <si>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</si>
  <si>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</si>
  <si>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</si>
  <si>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</si>
  <si>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</si>
  <si>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</si>
  <si>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</si>
  <si>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</si>
  <si>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</si>
  <si>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</si>
  <si>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</si>
  <si>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</si>
  <si>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</si>
  <si>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</si>
  <si>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</si>
  <si>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</si>
  <si>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</si>
  <si>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</si>
  <si>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</si>
  <si>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</si>
  <si>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</si>
  <si>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</si>
  <si>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</si>
  <si>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</si>
  <si>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</si>
  <si>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</si>
  <si>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</si>
  <si>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</si>
  <si>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</si>
  <si>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</si>
  <si>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</si>
  <si>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</si>
  <si>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</si>
  <si>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</si>
  <si>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</si>
  <si>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</si>
  <si>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</si>
  <si>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</si>
  <si>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</si>
  <si>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</si>
  <si>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</si>
  <si>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</si>
  <si>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</si>
  <si>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</si>
  <si>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</si>
  <si>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</si>
  <si>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</si>
  <si>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</si>
  <si>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</si>
  <si>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</si>
  <si>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</si>
  <si>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</si>
  <si>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</si>
  <si>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</si>
  <si>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</si>
  <si>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</si>
  <si>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</si>
  <si>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</si>
  <si>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</si>
  <si>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</si>
  <si>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</si>
  <si>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</si>
  <si>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</si>
  <si>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</si>
  <si>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</si>
  <si>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</si>
  <si>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</si>
  <si>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</si>
  <si>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</si>
  <si>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</si>
  <si>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</si>
  <si>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</si>
  <si>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</si>
  <si>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</si>
  <si>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</si>
  <si>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</si>
  <si>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</si>
  <si>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</si>
  <si>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</si>
  <si>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</si>
  <si>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</si>
  <si>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</si>
  <si>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</si>
  <si>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</si>
  <si>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</si>
  <si>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</si>
  <si>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</si>
  <si>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</si>
  <si>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</si>
  <si>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</si>
  <si>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</si>
  <si>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</si>
  <si>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</si>
  <si>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</si>
  <si>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</si>
  <si>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</si>
  <si>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</si>
  <si>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</si>
  <si>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</si>
  <si>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</si>
  <si>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</si>
  <si>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</si>
  <si>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</si>
  <si>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</si>
  <si>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</si>
  <si>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</si>
  <si>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</si>
  <si>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</si>
  <si>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</si>
  <si>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</si>
  <si>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</si>
  <si>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</si>
  <si>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</si>
  <si>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</si>
  <si>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</si>
  <si>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</si>
  <si>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</si>
  <si>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</si>
  <si>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</si>
  <si>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</si>
  <si>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</si>
  <si>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</si>
  <si>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</si>
  <si>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</si>
  <si>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</si>
  <si>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</si>
  <si>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</si>
  <si>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</si>
  <si>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</si>
  <si>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</si>
  <si>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</si>
  <si>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</si>
  <si>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</si>
  <si>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</si>
  <si>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</si>
  <si>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</si>
  <si>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</si>
  <si>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</si>
  <si>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</si>
  <si>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</si>
  <si>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</si>
  <si>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</si>
  <si>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</si>
  <si>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</si>
  <si>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</si>
  <si>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</si>
  <si>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</si>
  <si>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</si>
  <si>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</si>
  <si>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</si>
  <si>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</si>
  <si>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</si>
  <si>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</si>
  <si>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</si>
  <si>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</si>
  <si>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</si>
  <si>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</si>
  <si>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</si>
  <si>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</si>
  <si>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</si>
  <si>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</si>
  <si>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</si>
  <si>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</si>
  <si>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</si>
  <si>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</si>
  <si>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</si>
  <si>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</si>
  <si>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</si>
  <si>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</si>
  <si>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</si>
  <si>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</si>
  <si>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</si>
  <si>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</si>
  <si>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</si>
  <si>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</si>
  <si>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</si>
  <si>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</si>
  <si>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</si>
  <si>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</si>
  <si>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</si>
  <si>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</si>
  <si>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</si>
  <si>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</si>
  <si>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</si>
  <si>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</si>
  <si>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</si>
  <si>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</si>
  <si>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</si>
  <si>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</si>
  <si>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</si>
  <si>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</si>
  <si>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</si>
  <si>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</si>
  <si>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</si>
  <si>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</si>
  <si>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</si>
  <si>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</si>
  <si>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</si>
  <si>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</si>
  <si>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</si>
  <si>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</si>
  <si>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</si>
  <si>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</si>
  <si>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</si>
  <si>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</si>
  <si>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</si>
  <si>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</si>
  <si>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</si>
  <si>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</si>
  <si>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</si>
  <si>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</si>
  <si>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</si>
  <si>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</si>
  <si>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</si>
  <si>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</si>
  <si>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</si>
  <si>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</si>
  <si>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</si>
  <si>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</si>
  <si>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</si>
  <si>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</si>
  <si>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</si>
  <si>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</si>
  <si>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</si>
  <si>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</si>
  <si>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</si>
  <si>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</si>
  <si>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</si>
  <si>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</si>
  <si>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</si>
  <si>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</si>
  <si>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</si>
  <si>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</si>
  <si>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</si>
  <si>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</si>
  <si>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</si>
  <si>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</si>
  <si>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</si>
  <si>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</si>
  <si>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</si>
  <si>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</si>
  <si>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</si>
  <si>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</si>
  <si>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</si>
  <si>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</si>
  <si>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</si>
  <si>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</si>
  <si>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</si>
  <si>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</si>
  <si>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</si>
  <si>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</si>
  <si>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</si>
  <si>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</si>
  <si>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</si>
  <si>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</si>
  <si>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</si>
  <si>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</si>
  <si>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</si>
  <si>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</si>
  <si>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</si>
  <si>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</si>
  <si>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</si>
  <si>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</si>
  <si>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</si>
  <si>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</si>
  <si>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</si>
  <si>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</si>
  <si>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</si>
  <si>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</si>
  <si>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</si>
  <si>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</si>
  <si>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</si>
  <si>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</si>
  <si>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</si>
  <si>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</si>
  <si>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</si>
  <si>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</si>
  <si>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</si>
  <si>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</si>
  <si>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</si>
  <si>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</si>
  <si>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</si>
  <si>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</si>
  <si>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</si>
  <si>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</si>
  <si>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</si>
  <si>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</si>
  <si>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</si>
  <si>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</si>
  <si>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</si>
  <si>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</si>
  <si>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</si>
  <si>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</si>
  <si>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</si>
  <si>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</si>
  <si>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</si>
  <si>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</si>
  <si>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</si>
  <si>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</si>
  <si>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</si>
  <si>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</si>
  <si>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</si>
  <si>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</si>
  <si>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</si>
  <si>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</si>
  <si>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</si>
  <si>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</si>
  <si>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</si>
  <si>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</si>
  <si>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</si>
  <si>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</si>
  <si>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</si>
  <si>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</si>
  <si>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</si>
  <si>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</si>
  <si>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</si>
  <si>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</si>
  <si>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</si>
  <si>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</si>
  <si>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</si>
  <si>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</si>
  <si>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</si>
  <si>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</si>
  <si>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</si>
  <si>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</si>
  <si>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</si>
  <si>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</si>
  <si>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</si>
  <si>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</si>
  <si>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</si>
  <si>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</si>
  <si>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</si>
  <si>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</si>
  <si>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</si>
  <si>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</si>
  <si>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</si>
  <si>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</si>
  <si>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</si>
  <si>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</si>
  <si>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</si>
  <si>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</si>
  <si>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</si>
  <si>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</si>
  <si>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</si>
  <si>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</si>
  <si>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</si>
  <si>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</si>
  <si>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</si>
  <si>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</si>
  <si>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</si>
  <si>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</si>
  <si>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</si>
  <si>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</si>
  <si>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</si>
  <si>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</si>
  <si>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</si>
  <si>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</si>
  <si>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</si>
  <si>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</si>
  <si>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</si>
  <si>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</si>
  <si>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</si>
  <si>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</si>
  <si>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</si>
  <si>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</si>
  <si>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</si>
  <si>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</si>
  <si>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</si>
  <si>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</si>
  <si>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</si>
  <si>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</si>
  <si>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</si>
  <si>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</si>
  <si>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</si>
  <si>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</si>
  <si>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</si>
  <si>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</si>
  <si>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</si>
  <si>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</si>
  <si>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</si>
  <si>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</si>
  <si>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</si>
  <si>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</si>
  <si>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</si>
  <si>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</si>
  <si>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</si>
  <si>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</si>
  <si>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</si>
  <si>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</si>
  <si>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</si>
  <si>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</si>
  <si>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</si>
  <si>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</si>
  <si>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</si>
  <si>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</si>
  <si>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</si>
  <si>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</si>
  <si>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</si>
  <si>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</si>
  <si>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</si>
  <si>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</si>
  <si>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</si>
  <si>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</si>
  <si>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</si>
  <si>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</si>
  <si>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</si>
  <si>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</si>
  <si>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</si>
  <si>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</si>
  <si>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</si>
  <si>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</si>
  <si>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</si>
  <si>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</si>
  <si>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</si>
  <si>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</si>
  <si>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</si>
  <si>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</si>
  <si>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</si>
  <si>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</si>
  <si>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</si>
  <si>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</si>
  <si>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</si>
  <si>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</si>
  <si>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</si>
  <si>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</si>
  <si>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</si>
  <si>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</si>
  <si>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</si>
  <si>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</si>
  <si>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</si>
  <si>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</si>
  <si>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</si>
  <si>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</si>
  <si>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</si>
  <si>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</si>
  <si>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</si>
  <si>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</si>
  <si>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</si>
  <si>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</si>
  <si>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</si>
  <si>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</si>
  <si>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</si>
  <si>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</si>
  <si>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</si>
  <si>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</si>
  <si>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</si>
  <si>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</si>
  <si>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</si>
  <si>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</si>
  <si>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</si>
  <si>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</si>
  <si>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</si>
  <si>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</si>
  <si>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</si>
  <si>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</si>
  <si>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</si>
  <si>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</si>
  <si>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</si>
  <si>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</si>
  <si>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</si>
  <si>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</si>
  <si>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</si>
  <si>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</si>
  <si>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</si>
  <si>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</si>
  <si>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</si>
  <si>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</si>
  <si>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</si>
  <si>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</si>
  <si>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</si>
  <si>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</si>
  <si>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</si>
  <si>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</si>
  <si>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</si>
  <si>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</si>
  <si>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</si>
  <si>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</si>
  <si>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</si>
  <si>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</si>
  <si>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</si>
  <si>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</si>
  <si>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</si>
  <si>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</si>
  <si>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</si>
  <si>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</si>
  <si>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</si>
  <si>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</si>
  <si>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</si>
  <si>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</si>
  <si>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</si>
  <si>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</si>
  <si>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</si>
  <si>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</si>
  <si>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</si>
  <si>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</si>
  <si>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</si>
  <si>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</si>
  <si>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</si>
  <si>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</si>
  <si>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</si>
  <si>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</si>
  <si>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</si>
  <si>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</si>
  <si>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</si>
  <si>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</si>
  <si>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</si>
  <si>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</si>
  <si>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</si>
  <si>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</si>
  <si>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</si>
  <si>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</si>
  <si>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</si>
  <si>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</si>
  <si>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</si>
  <si>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</si>
  <si>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</si>
  <si>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</si>
  <si>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</si>
  <si>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</si>
  <si>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</si>
  <si>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</si>
  <si>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</si>
  <si>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</si>
  <si>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</si>
  <si>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</si>
  <si>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</si>
  <si>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</si>
  <si>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</si>
  <si>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</si>
  <si>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</si>
  <si>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</si>
  <si>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</si>
  <si>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</si>
  <si>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</si>
  <si>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</si>
  <si>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</si>
  <si>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</si>
  <si>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</si>
  <si>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</si>
  <si>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</si>
  <si>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</si>
  <si>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</si>
  <si>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</si>
  <si>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</si>
  <si>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</si>
  <si>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</si>
  <si>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</si>
  <si>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</si>
  <si>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</si>
  <si>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</si>
  <si>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</si>
  <si>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</si>
  <si>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</si>
  <si>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</si>
  <si>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</si>
  <si>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</si>
  <si>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</si>
  <si>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</si>
  <si>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</si>
  <si>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</si>
  <si>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</si>
  <si>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</si>
  <si>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</si>
  <si>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</si>
  <si>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</si>
  <si>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</si>
  <si>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</si>
  <si>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</si>
  <si>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</si>
  <si>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</si>
  <si>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</si>
  <si>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</si>
  <si>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</si>
  <si>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</si>
  <si>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</si>
  <si>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</si>
  <si>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</si>
  <si>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</si>
  <si>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</si>
  <si>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</si>
  <si>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</si>
  <si>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</si>
  <si>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</si>
  <si>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</si>
  <si>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</si>
  <si>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</si>
  <si>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</si>
  <si>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</si>
  <si>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</si>
  <si>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</si>
  <si>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</si>
  <si>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</si>
  <si>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</si>
  <si>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</si>
  <si>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</si>
  <si>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</si>
  <si>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</si>
  <si>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</si>
  <si>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</si>
  <si>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</si>
  <si>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</si>
  <si>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</si>
  <si>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</si>
  <si>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</si>
  <si>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</si>
  <si>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</si>
  <si>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</si>
  <si>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</si>
  <si>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</si>
  <si>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</si>
  <si>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</si>
  <si>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</si>
  <si>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</si>
  <si>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</si>
  <si>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</si>
  <si>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</si>
  <si>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</si>
  <si>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</si>
  <si>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</si>
  <si>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</si>
  <si>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</si>
  <si>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</si>
  <si>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</si>
  <si>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</si>
  <si>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</si>
  <si>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</si>
  <si>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</si>
  <si>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</si>
  <si>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</si>
  <si>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</si>
  <si>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</si>
  <si>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</si>
  <si>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</si>
  <si>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</si>
  <si>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</si>
  <si>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</si>
  <si>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</si>
  <si>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</si>
  <si>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</si>
  <si>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</si>
  <si>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</si>
  <si>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</si>
  <si>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</si>
  <si>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</si>
  <si>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</si>
  <si>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</si>
  <si>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</si>
  <si>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</si>
  <si>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</si>
  <si>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</si>
  <si>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</si>
  <si>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</si>
  <si>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</si>
  <si>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</si>
  <si>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</si>
  <si>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</si>
  <si>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</si>
  <si>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</si>
  <si>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</si>
  <si>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</si>
  <si>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</si>
  <si>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</si>
  <si>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</si>
  <si>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</si>
  <si>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</si>
  <si>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</si>
  <si>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</si>
  <si>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</si>
  <si>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</si>
  <si>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</si>
  <si>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</si>
  <si>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</si>
  <si>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</si>
  <si>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</si>
  <si>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</si>
  <si>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</si>
  <si>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</si>
  <si>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</si>
  <si>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</si>
  <si>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</si>
  <si>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</si>
  <si>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</si>
  <si>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</si>
  <si>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</si>
  <si>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</si>
  <si>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</si>
  <si>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</si>
  <si>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</si>
  <si>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</si>
  <si>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</si>
  <si>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</si>
  <si>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</si>
  <si>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</si>
  <si>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</si>
  <si>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</si>
  <si>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</si>
  <si>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</si>
  <si>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</si>
  <si>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</si>
  <si>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</si>
  <si>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</si>
  <si>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</si>
  <si>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</si>
  <si>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</si>
  <si>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</si>
  <si>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</si>
  <si>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</si>
  <si>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</si>
  <si>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</si>
  <si>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</si>
  <si>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</si>
  <si>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</si>
  <si>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</si>
  <si>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</si>
  <si>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</si>
  <si>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</si>
  <si>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</si>
  <si>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</si>
  <si>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</si>
  <si>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</si>
  <si>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</si>
  <si>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</si>
  <si>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</si>
  <si>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</si>
  <si>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</si>
  <si>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</si>
  <si>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</si>
  <si>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</si>
  <si>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</si>
  <si>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</si>
  <si>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</si>
  <si>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</si>
  <si>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</si>
  <si>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</si>
  <si>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</si>
  <si>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</si>
  <si>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</si>
  <si>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</si>
  <si>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</si>
  <si>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</si>
  <si>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</si>
  <si>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</si>
  <si>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</si>
  <si>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</si>
  <si>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</si>
  <si>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</si>
  <si>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</si>
  <si>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</si>
  <si>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</si>
  <si>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</si>
  <si>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</si>
  <si>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</si>
  <si>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</si>
  <si>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</si>
  <si>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</si>
  <si>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</si>
  <si>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</si>
  <si>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</si>
  <si>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</si>
  <si>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</si>
  <si>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</si>
  <si>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</si>
  <si>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</si>
  <si>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</si>
  <si>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</si>
  <si>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</si>
  <si>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</si>
  <si>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</si>
  <si>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</si>
  <si>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</si>
  <si>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</si>
  <si>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</si>
  <si>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</si>
  <si>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</si>
  <si>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</si>
  <si>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</si>
  <si>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</si>
  <si>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</si>
  <si>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</si>
  <si>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</si>
  <si>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</si>
  <si>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</si>
  <si>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</si>
  <si>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</si>
  <si>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</si>
  <si>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</si>
  <si>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</si>
  <si>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</si>
  <si>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</si>
  <si>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</si>
  <si>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</si>
  <si>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</si>
  <si>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</si>
  <si>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</si>
  <si>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</si>
  <si>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</si>
  <si>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</si>
  <si>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</si>
  <si>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</si>
  <si>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</si>
  <si>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</si>
  <si>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</si>
  <si>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</si>
  <si>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</si>
  <si>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</si>
  <si>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</si>
  <si>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</si>
  <si>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</si>
  <si>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</si>
  <si>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</si>
  <si>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</si>
  <si>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</si>
  <si>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</si>
  <si>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</si>
  <si>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</si>
  <si>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</si>
  <si>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</si>
  <si>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</si>
  <si>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</si>
  <si>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</si>
  <si>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</si>
  <si>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</si>
  <si>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</si>
  <si>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</si>
  <si>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</si>
  <si>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</si>
  <si>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</si>
  <si>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</si>
  <si>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</si>
  <si>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</si>
  <si>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</si>
  <si>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</si>
  <si>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</si>
  <si>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</si>
  <si>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</si>
  <si>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</si>
  <si>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</si>
  <si>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</si>
  <si>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</si>
  <si>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</si>
  <si>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</si>
  <si>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</si>
  <si>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</si>
  <si>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</si>
  <si>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</si>
  <si>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</si>
  <si>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</si>
  <si>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</si>
  <si>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</si>
  <si>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</si>
  <si>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</si>
  <si>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</si>
  <si>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</si>
  <si>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</si>
  <si>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</si>
  <si>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</si>
  <si>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</si>
  <si>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</si>
  <si>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</si>
  <si>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</si>
  <si>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</si>
  <si>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</si>
  <si>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</si>
  <si>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</si>
  <si>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</si>
  <si>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</si>
  <si>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</si>
  <si>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</si>
  <si>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</si>
  <si>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</si>
  <si>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</si>
  <si>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</si>
  <si>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</si>
  <si>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</si>
  <si>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</si>
  <si>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</si>
  <si>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</si>
  <si>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</si>
  <si>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</si>
  <si>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</si>
  <si>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</si>
  <si>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</si>
  <si>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</si>
  <si>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</si>
  <si>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</si>
  <si>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</si>
  <si>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</si>
  <si>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</si>
  <si>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</si>
  <si>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</si>
  <si>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</si>
  <si>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</si>
  <si>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</si>
  <si>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</si>
  <si>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</si>
  <si>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</si>
  <si>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</si>
  <si>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</si>
  <si>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</si>
  <si>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</si>
  <si>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</si>
  <si>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</si>
  <si>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</si>
  <si>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</si>
  <si>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</si>
  <si>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</si>
  <si>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</si>
  <si>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</si>
  <si>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</si>
  <si>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</si>
  <si>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</si>
  <si>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</si>
  <si>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</si>
  <si>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</si>
  <si>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</si>
  <si>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</si>
  <si>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</si>
  <si>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</si>
  <si>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</si>
  <si>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</si>
  <si>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</si>
  <si>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</si>
  <si>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</si>
  <si>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</si>
  <si>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</si>
  <si>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</si>
  <si>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</si>
  <si>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</si>
  <si>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</si>
  <si>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</si>
  <si>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</si>
  <si>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</si>
  <si>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</si>
  <si>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</si>
  <si>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</si>
  <si>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</si>
  <si>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</si>
  <si>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</si>
  <si>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</si>
  <si>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</si>
  <si>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</si>
  <si>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</si>
  <si>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</si>
  <si>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</si>
  <si>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</si>
  <si>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</si>
  <si>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</si>
  <si>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</si>
  <si>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</si>
  <si>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</si>
  <si>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</si>
  <si>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</si>
  <si>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</si>
  <si>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</si>
  <si>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</si>
  <si>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</si>
  <si>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</si>
  <si>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</si>
  <si>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</si>
  <si>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</si>
  <si>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</si>
  <si>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</si>
  <si>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</si>
  <si>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</si>
  <si>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</si>
  <si>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</si>
  <si>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</si>
  <si>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</si>
  <si>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</si>
  <si>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</si>
  <si>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</si>
  <si>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</si>
  <si>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</si>
  <si>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</si>
  <si>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</si>
  <si>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</si>
  <si>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</si>
  <si>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</si>
  <si>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</si>
  <si>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</si>
  <si>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</si>
  <si>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</si>
  <si>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</si>
  <si>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</si>
  <si>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</si>
  <si>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</si>
  <si>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</si>
  <si>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</si>
  <si>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</si>
  <si>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</si>
  <si>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</si>
  <si>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</si>
  <si>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</si>
  <si>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</si>
  <si>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</si>
  <si>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</si>
  <si>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</si>
  <si>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</si>
  <si>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</si>
  <si>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</si>
  <si>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</si>
  <si>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</si>
  <si>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</si>
  <si>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</si>
  <si>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</si>
  <si>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</si>
  <si>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</si>
  <si>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</si>
  <si>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</si>
  <si>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</si>
  <si>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</si>
  <si>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</si>
  <si>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</si>
  <si>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</si>
  <si>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</si>
  <si>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</si>
  <si>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</si>
  <si>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</si>
  <si>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</si>
  <si>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</si>
  <si>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</si>
  <si>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</si>
  <si>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</si>
  <si>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</si>
  <si>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</si>
  <si>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</si>
  <si>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</si>
  <si>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</si>
  <si>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</si>
  <si>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</si>
  <si>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</si>
  <si>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</si>
  <si>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</si>
  <si>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</si>
  <si>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</si>
  <si>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</si>
  <si>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</si>
  <si>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</si>
  <si>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</si>
  <si>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</si>
  <si>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</si>
  <si>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</si>
  <si>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</si>
  <si>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</si>
  <si>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</si>
  <si>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</si>
  <si>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</si>
  <si>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</si>
  <si>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</si>
  <si>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</si>
  <si>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</si>
  <si>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</si>
  <si>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</si>
  <si>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</si>
  <si>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</si>
  <si>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</si>
  <si>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</si>
  <si>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</si>
  <si>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</si>
  <si>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</si>
  <si>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</si>
  <si>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</si>
  <si>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</si>
  <si>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</si>
  <si>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</si>
  <si>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</si>
  <si>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</si>
  <si>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</si>
  <si>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</si>
  <si>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</si>
  <si>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</si>
  <si>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</si>
  <si>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</si>
  <si>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</si>
  <si>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</si>
  <si>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</si>
  <si>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</si>
  <si>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</si>
  <si>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</si>
  <si>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</si>
  <si>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</si>
  <si>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</si>
  <si>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</si>
  <si>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</si>
  <si>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</si>
  <si>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</si>
  <si>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</si>
  <si>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</si>
  <si>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</si>
  <si>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</si>
  <si>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</si>
  <si>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</si>
  <si>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</si>
  <si>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</si>
  <si>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</si>
  <si>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</si>
  <si>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</si>
  <si>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</si>
  <si>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</si>
  <si>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</si>
  <si>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</si>
  <si>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</si>
  <si>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</si>
  <si>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</si>
  <si>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</si>
  <si>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</si>
  <si>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</si>
  <si>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</si>
  <si>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</si>
  <si>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</si>
  <si>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</si>
  <si>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</si>
  <si>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</si>
  <si>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</si>
  <si>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</si>
  <si>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</si>
  <si>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</si>
  <si>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</si>
  <si>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</si>
  <si>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</si>
  <si>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</si>
  <si>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</si>
  <si>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</si>
  <si>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</si>
  <si>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</si>
  <si>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</si>
  <si>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</si>
  <si>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</si>
  <si>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</si>
  <si>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</si>
  <si>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</si>
  <si>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</si>
  <si>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</si>
  <si>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</si>
  <si>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</si>
  <si>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</si>
  <si>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</si>
  <si>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</si>
  <si>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</si>
  <si>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</si>
  <si>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</si>
  <si>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</si>
  <si>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</si>
  <si>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</si>
  <si>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</si>
  <si>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</si>
  <si>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</si>
  <si>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</si>
  <si>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</si>
  <si>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</si>
  <si>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</si>
  <si>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</si>
  <si>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</si>
  <si>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</si>
  <si>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</si>
  <si>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</si>
  <si>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</si>
  <si>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</si>
  <si>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</si>
  <si>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</si>
  <si>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</si>
  <si>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</si>
  <si>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</si>
  <si>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</si>
  <si>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</si>
  <si>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</si>
  <si>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</si>
  <si>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</si>
  <si>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</si>
  <si>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</si>
  <si>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</si>
  <si>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</si>
  <si>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</si>
  <si>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</si>
  <si>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</si>
  <si>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</si>
  <si>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</si>
  <si>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</si>
  <si>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</si>
  <si>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</si>
  <si>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</si>
  <si>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</si>
  <si>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</si>
  <si>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</si>
  <si>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</si>
  <si>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</si>
  <si>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</si>
  <si>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</si>
  <si>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</si>
  <si>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</si>
  <si>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</si>
  <si>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</si>
  <si>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</si>
  <si>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</si>
  <si>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</si>
  <si>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</si>
  <si>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</si>
  <si>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</si>
  <si>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</si>
  <si>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</si>
  <si>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</si>
  <si>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</si>
  <si>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</si>
  <si>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</si>
  <si>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</si>
  <si>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</si>
  <si>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</si>
  <si>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</si>
  <si>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</si>
  <si>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</si>
  <si>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</si>
  <si>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</si>
  <si>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</si>
  <si>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</si>
  <si>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</si>
  <si>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</si>
  <si>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</si>
  <si>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</si>
  <si>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</si>
  <si>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</si>
  <si>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</si>
  <si>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</si>
  <si>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</si>
  <si>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</si>
  <si>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</si>
  <si>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</si>
  <si>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</si>
  <si>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</si>
  <si>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</si>
  <si>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</si>
  <si>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</si>
  <si>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</si>
  <si>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</si>
  <si>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</si>
  <si>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</si>
  <si>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</si>
  <si>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</si>
  <si>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</si>
  <si>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</si>
  <si>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</si>
  <si>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</si>
  <si>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</si>
  <si>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</si>
  <si>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</si>
  <si>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</si>
  <si>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</si>
  <si>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</si>
  <si>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</si>
  <si>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</si>
  <si>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</si>
  <si>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</si>
  <si>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</si>
  <si>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</si>
  <si>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</si>
  <si>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</si>
  <si>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</si>
  <si>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</si>
  <si>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</si>
  <si>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</si>
  <si>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</si>
  <si>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</si>
  <si>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</si>
  <si>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</si>
  <si>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</si>
  <si>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</si>
  <si>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</si>
  <si>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</si>
  <si>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</si>
  <si>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</si>
  <si>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</si>
  <si>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</si>
  <si>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</si>
  <si>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</si>
  <si>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</si>
  <si>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</si>
  <si>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</si>
  <si>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</si>
  <si>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</si>
  <si>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</si>
  <si>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</si>
  <si>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</si>
  <si>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</si>
  <si>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</si>
  <si>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</si>
  <si>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</si>
  <si>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</si>
  <si>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</si>
  <si>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</si>
  <si>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</si>
  <si>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</si>
  <si>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</si>
  <si>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</si>
  <si>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</si>
  <si>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</si>
  <si>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</si>
  <si>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</si>
  <si>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</si>
  <si>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</si>
  <si>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</si>
  <si>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</si>
  <si>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</si>
  <si>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</si>
  <si>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</si>
  <si>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</si>
  <si>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</si>
  <si>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</si>
  <si>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</si>
  <si>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</si>
  <si>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</si>
  <si>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</si>
  <si>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</si>
  <si>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</si>
  <si>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</si>
  <si>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</si>
  <si>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</si>
  <si>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</si>
  <si>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</si>
  <si>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</si>
  <si>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</si>
  <si>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</si>
  <si>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</si>
  <si>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</si>
  <si>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</si>
  <si>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</si>
  <si>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</si>
  <si>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</si>
  <si>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</si>
  <si>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</si>
  <si>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</si>
  <si>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</si>
  <si>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</si>
  <si>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</si>
  <si>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</si>
  <si>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</si>
  <si>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</si>
  <si>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</si>
  <si>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</si>
  <si>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</si>
  <si>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</si>
  <si>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</si>
  <si>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</si>
  <si>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</si>
  <si>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</si>
  <si>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</si>
  <si>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</si>
  <si>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</si>
  <si>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</si>
  <si>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</si>
  <si>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</si>
  <si>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</si>
  <si>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</si>
  <si>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</si>
  <si>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</si>
  <si>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</si>
  <si>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</si>
  <si>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</si>
  <si>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</si>
  <si>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</si>
  <si>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</si>
  <si>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</si>
  <si>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</si>
  <si>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</si>
  <si>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</si>
  <si>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</si>
  <si>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</si>
  <si>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</si>
  <si>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</si>
  <si>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</si>
  <si>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</si>
  <si>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</si>
  <si>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</si>
  <si>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</si>
  <si>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</si>
  <si>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</si>
  <si>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</si>
  <si>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</si>
  <si>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</si>
  <si>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</si>
  <si>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</si>
  <si>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</si>
  <si>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</si>
  <si>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</si>
  <si>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</si>
  <si>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</si>
  <si>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</si>
  <si>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</si>
  <si>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</si>
  <si>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</si>
  <si>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</si>
  <si>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</si>
  <si>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</si>
  <si>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</si>
  <si>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</si>
  <si>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</si>
  <si>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</si>
  <si>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</si>
  <si>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</si>
  <si>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</si>
  <si>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</si>
  <si>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</si>
  <si>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</si>
  <si>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</si>
  <si>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</si>
  <si>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</si>
  <si>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</si>
  <si>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</si>
  <si>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</si>
  <si>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</si>
  <si>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</si>
  <si>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</si>
  <si>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</si>
  <si>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</si>
  <si>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</si>
  <si>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</si>
  <si>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</si>
  <si>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</si>
  <si>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</si>
  <si>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</si>
  <si>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</si>
  <si>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</si>
  <si>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</si>
  <si>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</si>
  <si>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</si>
  <si>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</si>
  <si>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</si>
  <si>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</si>
  <si>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</si>
  <si>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</si>
  <si>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</si>
  <si>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</si>
  <si>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</si>
  <si>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</si>
  <si>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</si>
  <si>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</si>
  <si>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</si>
  <si>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</si>
  <si>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</si>
  <si>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</si>
  <si>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</si>
  <si>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</si>
  <si>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</si>
  <si>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</si>
  <si>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</si>
  <si>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</si>
  <si>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</si>
  <si>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</si>
  <si>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</si>
  <si>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</si>
  <si>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</si>
  <si>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</si>
  <si>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</si>
  <si>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</si>
  <si>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</si>
  <si>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</si>
  <si>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</si>
  <si>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</si>
  <si>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</si>
  <si>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</si>
  <si>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</si>
  <si>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</si>
  <si>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</si>
  <si>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</si>
  <si>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</si>
  <si>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</si>
  <si>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</si>
  <si>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</si>
  <si>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</si>
  <si>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</si>
  <si>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</si>
  <si>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</si>
  <si>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</si>
  <si>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</si>
  <si>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</si>
  <si>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</si>
  <si>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</si>
  <si>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</si>
  <si>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</si>
  <si>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</si>
  <si>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</si>
  <si>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</si>
  <si>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</si>
  <si>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</si>
  <si>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</si>
  <si>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</si>
  <si>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</si>
  <si>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</si>
  <si>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</si>
  <si>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</si>
  <si>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</si>
  <si>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</si>
  <si>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</si>
  <si>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</si>
  <si>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</si>
  <si>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</si>
  <si>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</si>
  <si>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</si>
  <si>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</si>
  <si>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</si>
  <si>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</si>
  <si>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</si>
  <si>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</si>
  <si>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</si>
  <si>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</si>
  <si>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</si>
  <si>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</si>
  <si>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</si>
  <si>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</si>
  <si>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</si>
  <si>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</si>
  <si>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</si>
  <si>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</si>
  <si>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</si>
  <si>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</si>
  <si>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</si>
  <si>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</si>
  <si>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</si>
  <si>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</si>
  <si>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</si>
  <si>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</si>
  <si>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</si>
  <si>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</si>
  <si>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</si>
  <si>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</si>
  <si>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</si>
  <si>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</si>
  <si>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</si>
  <si>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</si>
  <si>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</si>
  <si>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</si>
  <si>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</si>
  <si>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</si>
  <si>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</si>
  <si>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</si>
  <si>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</si>
  <si>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</si>
  <si>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</si>
  <si>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</si>
  <si>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</si>
  <si>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</si>
  <si>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</si>
  <si>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</si>
  <si>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</si>
  <si>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</si>
  <si>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</si>
  <si>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</si>
  <si>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</si>
  <si>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</si>
  <si>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</si>
  <si>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</si>
  <si>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</si>
  <si>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</si>
  <si>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</si>
  <si>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</si>
  <si>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</si>
  <si>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</si>
  <si>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</si>
  <si>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</si>
  <si>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</si>
  <si>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</si>
  <si>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</si>
  <si>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</si>
  <si>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</si>
  <si>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</si>
  <si>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</si>
  <si>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</si>
  <si>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</si>
  <si>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</si>
  <si>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</si>
  <si>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</si>
  <si>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</si>
  <si>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</si>
  <si>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</si>
  <si>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</si>
  <si>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</si>
  <si>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</si>
  <si>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</si>
  <si>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</si>
  <si>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</si>
  <si>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</si>
  <si>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</si>
  <si>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</si>
  <si>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</si>
  <si>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</si>
  <si>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</si>
  <si>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</si>
  <si>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</si>
  <si>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</si>
  <si>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</si>
  <si>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</si>
  <si>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</si>
  <si>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</si>
  <si>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</si>
  <si>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</si>
  <si>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</si>
  <si>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</si>
  <si>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</si>
  <si>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</si>
  <si>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</si>
  <si>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</si>
  <si>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</si>
  <si>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</si>
  <si>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</si>
  <si>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</si>
  <si>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</si>
  <si>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</si>
  <si>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</si>
  <si>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</si>
  <si>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</si>
  <si>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</si>
  <si>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</si>
  <si>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</si>
  <si>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</si>
  <si>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</si>
  <si>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</si>
  <si>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</si>
  <si>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</si>
  <si>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</si>
  <si>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</si>
  <si>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</si>
  <si>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</si>
  <si>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</si>
  <si>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</si>
  <si>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</si>
  <si>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</si>
  <si>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</si>
  <si>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</si>
  <si>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</si>
  <si>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</si>
  <si>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</si>
  <si>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</si>
  <si>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</si>
  <si>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</si>
  <si>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</si>
  <si>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</si>
  <si>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</si>
  <si>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</si>
  <si>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</si>
  <si>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</si>
  <si>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</si>
  <si>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</si>
  <si>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</si>
  <si>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</si>
  <si>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</si>
  <si>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</si>
  <si>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</si>
  <si>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</si>
  <si>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</si>
  <si>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</si>
  <si>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</si>
  <si>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</si>
  <si>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</si>
  <si>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</si>
  <si>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</si>
  <si>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</si>
  <si>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</si>
  <si>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</si>
  <si>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</si>
  <si>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</si>
  <si>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</si>
  <si>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</si>
  <si>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</si>
  <si>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</si>
  <si>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</si>
  <si>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</si>
  <si>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</si>
  <si>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</si>
  <si>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</si>
  <si>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</si>
  <si>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</si>
  <si>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</si>
  <si>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</si>
  <si>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</si>
  <si>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</si>
  <si>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</si>
  <si>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</si>
  <si>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</si>
  <si>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</si>
  <si>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</si>
  <si>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</si>
  <si>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</si>
  <si>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</si>
  <si>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</si>
  <si>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</si>
  <si>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</si>
  <si>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</si>
  <si>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</si>
  <si>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</si>
  <si>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</si>
  <si>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</si>
  <si>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</si>
  <si>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</si>
  <si>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</si>
  <si>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</si>
  <si>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</si>
  <si>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</si>
  <si>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</si>
  <si>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</si>
  <si>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</si>
  <si>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</si>
  <si>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</si>
  <si>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</si>
  <si>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</si>
  <si>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</si>
  <si>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</si>
  <si>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</si>
  <si>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</si>
  <si>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</si>
  <si>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</si>
  <si>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</si>
  <si>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</si>
  <si>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</si>
  <si>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</si>
  <si>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</si>
  <si>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</si>
  <si>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</si>
  <si>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</si>
  <si>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</si>
  <si>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</si>
  <si>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</si>
  <si>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</si>
  <si>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</si>
  <si>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</si>
  <si>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</si>
  <si>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</si>
  <si>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</si>
  <si>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</si>
  <si>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</si>
  <si>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</si>
  <si>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</si>
  <si>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</si>
  <si>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</si>
  <si>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</si>
  <si>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</si>
  <si>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</si>
  <si>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</si>
  <si>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</si>
  <si>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</si>
  <si>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</si>
  <si>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</si>
  <si>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</si>
  <si>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</si>
  <si>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</si>
  <si>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</si>
  <si>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</si>
  <si>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</si>
  <si>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</si>
  <si>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</si>
  <si>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</si>
  <si>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</si>
  <si>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</si>
  <si>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</si>
  <si>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</si>
  <si>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</si>
  <si>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</si>
  <si>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</si>
  <si>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</si>
  <si>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</si>
  <si>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</si>
  <si>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</si>
  <si>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</si>
  <si>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</si>
  <si>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</si>
  <si>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</si>
  <si>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</si>
  <si>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</si>
  <si>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</si>
  <si>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</si>
  <si>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</si>
  <si>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</si>
  <si>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</si>
  <si>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</si>
  <si>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</si>
  <si>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</si>
  <si>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</si>
  <si>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</si>
  <si>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</si>
  <si>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</si>
  <si>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</si>
  <si>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</si>
  <si>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</si>
  <si>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</si>
  <si>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</si>
  <si>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</si>
  <si>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</si>
  <si>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</si>
  <si>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</si>
  <si>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</si>
  <si>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</si>
  <si>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</si>
  <si>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</si>
  <si>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</si>
  <si>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</si>
  <si>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</si>
  <si>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</si>
  <si>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</si>
  <si>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</si>
  <si>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</si>
  <si>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</si>
  <si>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</si>
  <si>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</si>
  <si>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</si>
  <si>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</si>
  <si>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</si>
  <si>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</si>
  <si>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</si>
  <si>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</si>
  <si>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</si>
  <si>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</si>
  <si>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</si>
  <si>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</si>
  <si>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</si>
  <si>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</si>
  <si>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</si>
  <si>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</si>
  <si>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</si>
  <si>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</si>
  <si>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</si>
  <si>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</si>
  <si>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</si>
  <si>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</si>
  <si>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</si>
  <si>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</si>
  <si>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</si>
  <si>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</si>
  <si>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</si>
  <si>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</si>
  <si>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</si>
  <si>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</si>
  <si>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</si>
  <si>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</si>
  <si>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</si>
  <si>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</si>
  <si>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</si>
  <si>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</si>
  <si>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</si>
  <si>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</si>
  <si>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</si>
  <si>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</si>
  <si>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</si>
  <si>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</si>
  <si>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</si>
  <si>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</si>
  <si>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</si>
  <si>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</si>
  <si>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</si>
  <si>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</si>
  <si>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</si>
  <si>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</si>
  <si>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</si>
  <si>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</si>
  <si>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</si>
  <si>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</si>
  <si>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</si>
  <si>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</si>
  <si>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</si>
  <si>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</si>
  <si>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</si>
  <si>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</si>
  <si>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</si>
  <si>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</si>
  <si>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</si>
  <si>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</si>
  <si>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</si>
  <si>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</si>
  <si>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</si>
  <si>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</si>
  <si>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</si>
  <si>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</si>
  <si>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</si>
  <si>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</si>
  <si>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</si>
  <si>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</si>
  <si>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</si>
  <si>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</si>
  <si>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</si>
  <si>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</si>
  <si>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</si>
  <si>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</si>
  <si>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</si>
  <si>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</si>
  <si>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</si>
  <si>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</si>
  <si>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</si>
  <si>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</si>
  <si>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</si>
  <si>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</si>
  <si>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</si>
  <si>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</si>
  <si>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</si>
  <si>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</si>
  <si>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</si>
  <si>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</si>
  <si>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</si>
  <si>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</si>
  <si>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</si>
  <si>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</si>
  <si>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</si>
  <si>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</si>
  <si>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</si>
  <si>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</si>
  <si>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</si>
  <si>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</si>
  <si>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</si>
  <si>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</si>
  <si>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</si>
  <si>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</si>
  <si>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</si>
  <si>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</si>
  <si>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</si>
  <si>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</si>
  <si>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</si>
  <si>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</si>
  <si>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</si>
  <si>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</si>
  <si>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</si>
  <si>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</si>
  <si>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</si>
  <si>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</si>
  <si>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</si>
  <si>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</si>
  <si>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</si>
  <si>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</si>
  <si>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</si>
  <si>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</si>
  <si>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</si>
  <si>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</si>
  <si>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</si>
  <si>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</si>
  <si>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</si>
  <si>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</si>
  <si>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</si>
  <si>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</si>
  <si>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</si>
  <si>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</si>
  <si>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</si>
  <si>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</si>
  <si>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</si>
  <si>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</si>
  <si>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</si>
  <si>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</si>
  <si>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</si>
  <si>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</si>
  <si>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</si>
  <si>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</si>
  <si>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</si>
  <si>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</si>
  <si>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</si>
  <si>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</si>
  <si>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</si>
  <si>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</si>
  <si>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</si>
  <si>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</si>
  <si>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</si>
  <si>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</si>
  <si>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</si>
  <si>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</si>
  <si>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</si>
  <si>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</si>
  <si>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</si>
  <si>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</si>
  <si>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</si>
  <si>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</si>
  <si>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</si>
  <si>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</si>
  <si>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</si>
  <si>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</si>
  <si>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</si>
  <si>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</si>
  <si>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</si>
  <si>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</si>
  <si>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</si>
  <si>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</si>
  <si>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</si>
  <si>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</si>
  <si>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</si>
  <si>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</si>
  <si>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</si>
  <si>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</si>
  <si>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</si>
  <si>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</si>
  <si>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</si>
  <si>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</si>
  <si>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</si>
  <si>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</si>
  <si>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</si>
  <si>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</si>
  <si>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</si>
  <si>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</si>
  <si>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</si>
  <si>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</si>
  <si>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</si>
  <si>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</si>
  <si>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</si>
  <si>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</si>
  <si>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</si>
  <si>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</si>
  <si>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</si>
  <si>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</si>
  <si>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</si>
  <si>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</si>
  <si>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</si>
  <si>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</si>
  <si>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</si>
  <si>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</si>
  <si>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</si>
  <si>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</si>
  <si>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</si>
  <si>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</si>
  <si>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</si>
  <si>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</si>
  <si>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</si>
  <si>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</si>
  <si>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</si>
  <si>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</si>
  <si>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</si>
  <si>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</si>
  <si>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</si>
  <si>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</si>
  <si>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</si>
  <si>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</si>
  <si>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</si>
  <si>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</si>
  <si>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</si>
  <si>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</si>
  <si>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</si>
  <si>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</si>
  <si>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</si>
  <si>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</si>
  <si>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</si>
  <si>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</si>
  <si>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</si>
  <si>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</si>
  <si>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</si>
  <si>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</si>
  <si>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</si>
  <si>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</si>
  <si>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</si>
  <si>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</si>
  <si>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</si>
  <si>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</si>
  <si>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</si>
  <si>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</si>
  <si>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</si>
  <si>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</si>
  <si>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</si>
  <si>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</si>
  <si>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</si>
  <si>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</si>
  <si>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</si>
  <si>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</si>
  <si>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</si>
  <si>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</si>
  <si>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</si>
  <si>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</si>
  <si>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</si>
  <si>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</si>
  <si>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</si>
  <si>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</si>
  <si>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</si>
  <si>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</si>
  <si>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</si>
  <si>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</si>
  <si>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</si>
  <si>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</si>
  <si>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</si>
  <si>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</si>
  <si>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</si>
  <si>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</si>
  <si>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</si>
  <si>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</si>
  <si>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</si>
  <si>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</si>
  <si>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</si>
  <si>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</si>
  <si>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</si>
  <si>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</si>
  <si>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</si>
  <si>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</si>
  <si>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</si>
  <si>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</si>
  <si>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</si>
  <si>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</si>
  <si>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</si>
  <si>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</si>
  <si>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</si>
  <si>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</si>
  <si>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</si>
  <si>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</si>
  <si>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</si>
  <si>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</si>
  <si>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</si>
  <si>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</si>
  <si>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</si>
  <si>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</si>
  <si>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</si>
  <si>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</si>
  <si>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</si>
  <si>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</si>
  <si>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</si>
  <si>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</si>
  <si>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</si>
  <si>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</si>
  <si>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</si>
  <si>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</si>
  <si>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</si>
  <si>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</si>
  <si>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</si>
  <si>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</si>
  <si>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</si>
  <si>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</si>
  <si>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</si>
  <si>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</si>
  <si>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</si>
  <si>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</si>
  <si>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</si>
  <si>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</si>
  <si>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</si>
  <si>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</si>
  <si>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</si>
  <si>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</si>
  <si>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</si>
  <si>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</si>
  <si>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</si>
  <si>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</si>
  <si>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</si>
  <si>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</si>
  <si>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</si>
  <si>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</si>
  <si>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</si>
  <si>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</si>
  <si>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</si>
  <si>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</si>
  <si>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</si>
  <si>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</si>
  <si>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</si>
  <si>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</si>
  <si>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</si>
  <si>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</si>
  <si>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</si>
  <si>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</si>
  <si>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</si>
  <si>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</si>
  <si>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</si>
  <si>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</si>
  <si>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</si>
  <si>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</si>
  <si>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</si>
  <si>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</si>
  <si>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</si>
  <si>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</si>
  <si>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</si>
  <si>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</si>
  <si>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</si>
  <si>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</si>
  <si>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</si>
  <si>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</si>
  <si>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</si>
  <si>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</si>
  <si>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</si>
  <si>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</si>
  <si>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</si>
  <si>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</si>
  <si>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</si>
  <si>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</si>
  <si>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</si>
  <si>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</si>
  <si>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</si>
  <si>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</si>
  <si>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</si>
  <si>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</si>
  <si>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</si>
  <si>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</si>
  <si>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</si>
  <si>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</si>
  <si>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</si>
  <si>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</si>
  <si>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</si>
  <si>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</si>
  <si>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</si>
  <si>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</si>
  <si>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</si>
  <si>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</si>
  <si>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</si>
  <si>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</si>
  <si>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</si>
  <si>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</si>
  <si>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</si>
  <si>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</si>
  <si>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</si>
  <si>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</si>
  <si>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</si>
  <si>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</si>
  <si>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</si>
  <si>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</si>
  <si>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</si>
  <si>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</si>
  <si>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</si>
  <si>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</si>
  <si>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</si>
  <si>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</si>
  <si>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</si>
  <si>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</si>
  <si>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</si>
  <si>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</si>
  <si>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</si>
  <si>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</si>
  <si>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</si>
  <si>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</si>
  <si>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</si>
  <si>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</si>
  <si>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</si>
  <si>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</si>
  <si>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</si>
  <si>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</si>
  <si>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</si>
  <si>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</si>
  <si>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</si>
  <si>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</si>
  <si>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</si>
  <si>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</si>
  <si>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</si>
  <si>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</si>
  <si>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</si>
  <si>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</si>
  <si>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</si>
  <si>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</si>
  <si>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</si>
  <si>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</si>
  <si>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</si>
  <si>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</si>
  <si>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</si>
  <si>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</si>
  <si>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</si>
  <si>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</si>
  <si>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</si>
  <si>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</si>
  <si>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</si>
  <si>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</si>
  <si>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</si>
  <si>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</si>
  <si>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</si>
  <si>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</si>
  <si>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</si>
  <si>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</si>
  <si>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</si>
  <si>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</si>
  <si>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</si>
  <si>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</si>
  <si>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</si>
  <si>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</si>
  <si>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</si>
  <si>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</si>
  <si>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</si>
  <si>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</si>
  <si>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</si>
  <si>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</si>
  <si>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</si>
  <si>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</si>
  <si>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</si>
  <si>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</si>
  <si>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</si>
  <si>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</si>
  <si>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</si>
  <si>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</si>
  <si>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</si>
  <si>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</si>
  <si>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</si>
  <si>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</si>
  <si>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</si>
  <si>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</si>
  <si>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</si>
  <si>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</si>
  <si>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</si>
  <si>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</si>
  <si>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</si>
  <si>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</si>
  <si>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</si>
  <si>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</si>
  <si>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</si>
  <si>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</si>
  <si>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</si>
  <si>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</si>
  <si>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</si>
  <si>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</si>
  <si>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</si>
  <si>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</si>
  <si>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</si>
  <si>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</si>
  <si>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</si>
  <si>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</si>
  <si>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</si>
  <si>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</si>
  <si>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</si>
  <si>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</si>
  <si>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</si>
  <si>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</si>
  <si>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</si>
  <si>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</si>
  <si>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</si>
  <si>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</si>
  <si>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</si>
  <si>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</si>
  <si>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</si>
  <si>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</si>
  <si>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</si>
  <si>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</si>
  <si>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</si>
  <si>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</si>
  <si>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</si>
  <si>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</si>
  <si>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</si>
  <si>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</si>
  <si>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</si>
  <si>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</si>
  <si>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</si>
  <si>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</si>
  <si>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</si>
  <si>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</si>
  <si>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</si>
  <si>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</si>
  <si>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</si>
  <si>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</si>
  <si>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</si>
  <si>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</si>
  <si>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</si>
  <si>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</si>
  <si>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</si>
  <si>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</si>
  <si>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</si>
  <si>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</si>
  <si>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</si>
  <si>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</si>
  <si>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</si>
  <si>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</si>
  <si>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</si>
  <si>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</si>
  <si>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</si>
  <si>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</si>
  <si>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</si>
  <si>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</si>
  <si>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</si>
  <si>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</si>
  <si>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</si>
  <si>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</si>
  <si>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</si>
  <si>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</si>
  <si>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</si>
  <si>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</si>
  <si>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</si>
  <si>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</si>
  <si>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</si>
  <si>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</si>
  <si>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</si>
  <si>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</si>
  <si>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</si>
  <si>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</si>
  <si>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</si>
  <si>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</si>
  <si>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</si>
  <si>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</si>
  <si>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</si>
  <si>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</si>
  <si>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</si>
  <si>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</si>
  <si>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</si>
  <si>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</si>
  <si>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</si>
  <si>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</si>
  <si>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</si>
  <si>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</si>
  <si>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</si>
  <si>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</si>
  <si>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</si>
  <si>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</si>
  <si>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</si>
  <si>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</si>
  <si>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</si>
  <si>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</si>
  <si>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</si>
  <si>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</si>
  <si>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</si>
  <si>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</si>
  <si>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</si>
  <si>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</si>
  <si>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</si>
  <si>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</si>
  <si>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</si>
  <si>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</si>
  <si>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</si>
  <si>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</si>
  <si>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</si>
  <si>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</si>
  <si>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</si>
  <si>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</si>
  <si>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</si>
  <si>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</si>
  <si>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</si>
  <si>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</si>
  <si>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</si>
  <si>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</si>
  <si>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</si>
  <si>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</si>
  <si>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</si>
  <si>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</si>
  <si>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</si>
  <si>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</si>
  <si>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</si>
  <si>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</si>
  <si>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</si>
  <si>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</si>
  <si>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</si>
  <si>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</si>
  <si>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</si>
  <si>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</si>
  <si>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</si>
  <si>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</si>
  <si>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</si>
  <si>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</si>
  <si>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</si>
  <si>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</si>
  <si>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</si>
  <si>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</si>
  <si>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</si>
  <si>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</si>
  <si>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</si>
  <si>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</si>
  <si>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</si>
  <si>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</si>
  <si>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</si>
  <si>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</si>
  <si>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</si>
  <si>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</si>
  <si>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</si>
  <si>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</si>
  <si>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</si>
  <si>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</si>
  <si>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</si>
  <si>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</si>
  <si>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</si>
  <si>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</si>
  <si>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</si>
  <si>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</si>
  <si>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</si>
  <si>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</si>
  <si>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</si>
  <si>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</si>
  <si>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</si>
  <si>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</si>
  <si>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</si>
  <si>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</si>
  <si>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</si>
  <si>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</si>
  <si>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</si>
  <si>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</si>
  <si>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</si>
  <si>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</si>
  <si>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</si>
  <si>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</si>
  <si>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</si>
  <si>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</si>
  <si>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</si>
  <si>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</si>
  <si>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</si>
  <si>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</si>
  <si>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</si>
  <si>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</si>
  <si>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</si>
  <si>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</si>
  <si>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</si>
  <si>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</si>
  <si>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</si>
  <si>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</si>
  <si>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</si>
  <si>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</si>
  <si>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</si>
  <si>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</si>
  <si>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</si>
  <si>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</si>
  <si>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</si>
  <si>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</si>
  <si>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</si>
  <si>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</si>
  <si>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</si>
  <si>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</si>
  <si>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</si>
  <si>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</si>
  <si>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</si>
  <si>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</si>
  <si>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</si>
  <si>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</si>
  <si>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</si>
  <si>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</si>
  <si>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</si>
  <si>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</si>
  <si>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</si>
  <si>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</si>
  <si>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</si>
  <si>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</si>
  <si>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</si>
  <si>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</si>
  <si>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</si>
  <si>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</si>
  <si>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</si>
  <si>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</si>
  <si>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</si>
  <si>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</si>
  <si>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</si>
  <si>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</si>
  <si>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</si>
  <si>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</si>
  <si>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</si>
  <si>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</si>
  <si>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</si>
  <si>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</si>
  <si>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</si>
  <si>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</si>
  <si>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</si>
  <si>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</si>
  <si>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</si>
  <si>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</si>
  <si>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</si>
  <si>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</si>
  <si>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</si>
  <si>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</si>
  <si>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</si>
  <si>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</si>
  <si>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</si>
  <si>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</si>
  <si>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</si>
  <si>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</si>
  <si>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</si>
  <si>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</si>
  <si>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</si>
  <si>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</si>
  <si>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</si>
  <si>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</si>
  <si>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</si>
  <si>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</si>
  <si>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</si>
  <si>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</si>
  <si>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</si>
  <si>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</si>
  <si>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</si>
  <si>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</si>
  <si>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</si>
  <si>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</si>
  <si>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</si>
  <si>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</si>
  <si>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</si>
  <si>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</si>
  <si>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</si>
  <si>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</si>
  <si>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</si>
  <si>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</si>
  <si>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</si>
  <si>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</si>
  <si>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</si>
  <si>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</si>
  <si>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</si>
  <si>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</si>
  <si>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</si>
  <si>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</si>
  <si>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</si>
  <si>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</si>
  <si>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</si>
  <si>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</si>
  <si>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</si>
  <si>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</si>
  <si>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</si>
  <si>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</si>
  <si>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</si>
  <si>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</si>
  <si>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</si>
  <si>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</si>
  <si>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</si>
  <si>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</si>
  <si>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</si>
  <si>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</si>
  <si>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</si>
  <si>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</si>
  <si>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</si>
  <si>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</si>
  <si>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</si>
  <si>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</si>
  <si>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</si>
  <si>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</si>
  <si>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</si>
  <si>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</si>
  <si>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</si>
  <si>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</si>
  <si>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</si>
  <si>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</si>
  <si>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</si>
  <si>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</si>
  <si>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</si>
  <si>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</si>
  <si>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</si>
  <si>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</si>
  <si>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</si>
  <si>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</si>
  <si>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</si>
  <si>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</si>
  <si>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</si>
  <si>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</si>
  <si>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</si>
  <si>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</si>
  <si>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</si>
  <si>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</si>
  <si>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</si>
  <si>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</si>
  <si>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</si>
  <si>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</si>
  <si>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</si>
  <si>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</si>
  <si>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</si>
  <si>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</si>
  <si>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</si>
  <si>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</si>
  <si>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</si>
  <si>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</si>
  <si>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</si>
  <si>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</si>
  <si>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</si>
  <si>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</si>
  <si>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</si>
  <si>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</si>
  <si>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</si>
  <si>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</si>
  <si>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</si>
  <si>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</si>
  <si>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</si>
  <si>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</si>
  <si>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</si>
  <si>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</si>
  <si>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</si>
  <si>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</si>
  <si>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</si>
  <si>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</si>
  <si>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</si>
  <si>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</si>
  <si>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</si>
  <si>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</si>
  <si>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</si>
  <si>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</si>
  <si>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</si>
  <si>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</si>
  <si>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</si>
  <si>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</si>
  <si>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</si>
  <si>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</si>
  <si>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</si>
  <si>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</si>
  <si>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</si>
  <si>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</si>
  <si>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</si>
  <si>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</si>
  <si>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</si>
  <si>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</si>
  <si>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</si>
  <si>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</si>
  <si>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</si>
  <si>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</si>
  <si>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</si>
  <si>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</si>
  <si>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</si>
  <si>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</si>
  <si>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</si>
  <si>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</si>
  <si>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</si>
  <si>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</si>
  <si>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</si>
  <si>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</si>
  <si>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</si>
  <si>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</si>
  <si>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</si>
  <si>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</si>
  <si>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</si>
  <si>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</si>
  <si>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</si>
  <si>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</si>
  <si>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</si>
  <si>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</si>
  <si>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</si>
  <si>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</si>
  <si>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</si>
  <si>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</si>
  <si>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</si>
  <si>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</si>
  <si>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</si>
  <si>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</si>
  <si>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</si>
  <si>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</si>
  <si>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</si>
  <si>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</si>
  <si>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</si>
  <si>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</si>
  <si>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</si>
  <si>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</si>
  <si>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</si>
  <si>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</si>
  <si>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</si>
  <si>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</si>
  <si>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</si>
  <si>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</si>
  <si>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</si>
  <si>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</si>
  <si>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</si>
  <si>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</si>
  <si>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</si>
  <si>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</si>
  <si>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</si>
  <si>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</si>
  <si>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</si>
  <si>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</si>
  <si>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</si>
  <si>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</si>
  <si>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</si>
  <si>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</si>
  <si>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</si>
  <si>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</si>
  <si>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</si>
  <si>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</si>
  <si>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</si>
  <si>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</si>
  <si>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</si>
  <si>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</si>
  <si>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</si>
  <si>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</si>
  <si>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</si>
  <si>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</si>
  <si>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</si>
  <si>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</si>
  <si>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</si>
  <si>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</si>
  <si>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</si>
  <si>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</si>
  <si>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</si>
  <si>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</si>
  <si>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</si>
  <si>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</si>
  <si>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</si>
  <si>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</si>
  <si>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</si>
  <si>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</si>
  <si>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</si>
  <si>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</si>
  <si>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</si>
  <si>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</si>
  <si>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</si>
  <si>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</si>
  <si>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</si>
  <si>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</si>
  <si>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</si>
  <si>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</si>
  <si>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</si>
  <si>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</si>
  <si>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</si>
  <si>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</si>
  <si>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</si>
  <si>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</si>
  <si>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</si>
  <si>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</si>
  <si>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</si>
  <si>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</si>
  <si>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</si>
  <si>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</si>
  <si>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</si>
  <si>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</si>
  <si>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</si>
  <si>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</si>
  <si>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</si>
  <si>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</si>
  <si>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</si>
  <si>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</si>
  <si>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</si>
  <si>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</si>
  <si>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</si>
  <si>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</si>
  <si>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</si>
  <si>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</si>
  <si>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</si>
  <si>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</si>
  <si>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</si>
  <si>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</si>
  <si>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</si>
  <si>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</si>
  <si>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</si>
  <si>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</si>
  <si>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</si>
  <si>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</si>
  <si>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</si>
  <si>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</si>
  <si>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</si>
  <si>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</si>
  <si>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</si>
  <si>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</si>
  <si>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</si>
  <si>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</si>
  <si>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</si>
  <si>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</si>
  <si>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</si>
  <si>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</si>
  <si>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</si>
  <si>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</si>
  <si>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</si>
  <si>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</si>
  <si>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</si>
  <si>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</si>
  <si>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</si>
  <si>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</si>
  <si>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</si>
  <si>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</si>
  <si>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</si>
  <si>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</si>
  <si>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</si>
  <si>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</si>
  <si>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</si>
  <si>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</si>
  <si>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</si>
  <si>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</si>
  <si>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</si>
  <si>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</si>
  <si>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</si>
  <si>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</si>
  <si>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</si>
  <si>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</si>
  <si>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</si>
  <si>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</si>
  <si>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</si>
  <si>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</si>
  <si>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</si>
  <si>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</si>
  <si>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</si>
  <si>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</si>
  <si>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</si>
  <si>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</si>
  <si>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</si>
  <si>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</si>
  <si>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</si>
  <si>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</si>
  <si>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</si>
  <si>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</si>
  <si>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</si>
  <si>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</si>
  <si>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</si>
  <si>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</si>
  <si>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</si>
  <si>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</si>
  <si>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</si>
  <si>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</si>
  <si>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</si>
  <si>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</si>
  <si>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</si>
  <si>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</si>
  <si>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</si>
  <si>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</si>
  <si>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</si>
  <si>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</si>
  <si>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</si>
  <si>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</si>
  <si>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</si>
  <si>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</si>
  <si>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</si>
  <si>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</si>
  <si>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</si>
  <si>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</si>
  <si>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</si>
  <si>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</si>
  <si>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</si>
  <si>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</si>
  <si>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</si>
  <si>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</si>
  <si>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</si>
  <si>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</si>
  <si>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</si>
  <si>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</si>
  <si>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</si>
  <si>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</si>
  <si>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</si>
  <si>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</si>
  <si>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</si>
  <si>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</si>
  <si>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</si>
  <si>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</si>
  <si>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</si>
  <si>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</si>
  <si>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</si>
  <si>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</si>
  <si>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</si>
  <si>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</si>
  <si>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</si>
  <si>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</si>
  <si>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</si>
  <si>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</si>
  <si>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</si>
  <si>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</si>
  <si>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</si>
  <si>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</si>
  <si>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</si>
  <si>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</si>
  <si>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</si>
  <si>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</si>
  <si>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</si>
  <si>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</si>
  <si>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</si>
  <si>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</si>
  <si>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</si>
  <si>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</si>
  <si>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</si>
  <si>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</si>
  <si>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</si>
  <si>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</si>
  <si>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</si>
  <si>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</si>
  <si>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</si>
  <si>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</si>
  <si>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</si>
  <si>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</si>
  <si>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</si>
  <si>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</si>
  <si>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</si>
  <si>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</si>
  <si>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</si>
  <si>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</si>
  <si>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</si>
  <si>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</si>
  <si>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</si>
  <si>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</si>
  <si>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</si>
  <si>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</si>
  <si>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</si>
  <si>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</si>
  <si>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</si>
  <si>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</si>
  <si>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</si>
  <si>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</si>
  <si>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</si>
  <si>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</si>
  <si>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</si>
  <si>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</si>
  <si>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</si>
  <si>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</si>
  <si>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</si>
  <si>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</si>
  <si>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</si>
  <si>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</si>
  <si>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</si>
  <si>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</si>
  <si>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</si>
  <si>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</si>
  <si>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</si>
  <si>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</si>
  <si>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</si>
  <si>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</si>
  <si>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</si>
  <si>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</si>
  <si>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</si>
  <si>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</si>
  <si>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</si>
  <si>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</si>
  <si>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</si>
  <si>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</si>
  <si>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</si>
  <si>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</si>
  <si>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</si>
  <si>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</si>
  <si>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</si>
  <si>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</si>
  <si>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</si>
  <si>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</si>
  <si>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</si>
  <si>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</si>
  <si>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</si>
  <si>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</si>
  <si>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</si>
  <si>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</si>
  <si>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</si>
  <si>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</si>
  <si>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</si>
  <si>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</si>
  <si>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</si>
  <si>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</si>
  <si>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</si>
  <si>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</si>
  <si>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</si>
  <si>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</si>
  <si>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</si>
  <si>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</si>
  <si>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</si>
  <si>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</si>
  <si>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</si>
  <si>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</si>
  <si>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</si>
  <si>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</si>
  <si>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</si>
  <si>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</si>
  <si>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</si>
  <si>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</si>
  <si>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</si>
  <si>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</si>
  <si>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</si>
  <si>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</si>
  <si>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</si>
  <si>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</si>
  <si>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</si>
  <si>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</si>
  <si>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</si>
  <si>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</si>
  <si>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</si>
  <si>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</si>
  <si>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</si>
  <si>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</si>
  <si>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</si>
  <si>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</si>
  <si>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</si>
  <si>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</si>
  <si>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</si>
  <si>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</si>
  <si>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</si>
  <si>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</si>
  <si>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</si>
  <si>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</si>
  <si>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</si>
  <si>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</si>
  <si>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</si>
  <si>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</si>
  <si>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</si>
  <si>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</si>
  <si>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</si>
  <si>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</si>
  <si>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</si>
  <si>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</si>
  <si>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</si>
  <si>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</si>
  <si>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</si>
  <si>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</si>
  <si>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</si>
  <si>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</si>
  <si>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</si>
  <si>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</si>
  <si>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</si>
  <si>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</si>
  <si>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</si>
  <si>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</si>
  <si>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</si>
  <si>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</si>
  <si>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</si>
  <si>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</si>
  <si>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</si>
  <si>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</si>
  <si>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</si>
  <si>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</si>
  <si>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</si>
  <si>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</si>
  <si>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</si>
  <si>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</si>
  <si>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</si>
  <si>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</si>
  <si>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</si>
  <si>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</si>
  <si>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</si>
  <si>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</si>
  <si>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</si>
  <si>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</si>
  <si>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</si>
  <si>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</si>
  <si>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</si>
  <si>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</si>
  <si>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</si>
  <si>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</si>
  <si>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</si>
  <si>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</si>
  <si>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</si>
  <si>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</si>
  <si>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</si>
  <si>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</si>
  <si>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</si>
  <si>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</si>
  <si>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</si>
  <si>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</si>
  <si>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</si>
  <si>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</si>
  <si>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</si>
  <si>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</si>
  <si>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</si>
  <si>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</si>
  <si>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</si>
  <si>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</si>
  <si>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</si>
  <si>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</si>
  <si>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</si>
  <si>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</si>
  <si>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</si>
  <si>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</si>
  <si>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</si>
  <si>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</si>
  <si>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</si>
  <si>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</si>
  <si>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</si>
  <si>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</si>
  <si>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</si>
  <si>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</si>
  <si>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</si>
  <si>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</si>
  <si>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</si>
  <si>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</si>
  <si>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</si>
  <si>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</si>
  <si>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</si>
  <si>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</si>
  <si>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</si>
  <si>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</si>
  <si>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</si>
  <si>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</si>
  <si>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</si>
  <si>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</si>
  <si>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</si>
  <si>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</si>
  <si>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</si>
  <si>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</si>
  <si>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</si>
  <si>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</si>
  <si>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</si>
  <si>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</si>
  <si>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</si>
  <si>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</si>
  <si>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</si>
  <si>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</si>
  <si>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</si>
  <si>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</si>
  <si>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</si>
  <si>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</si>
  <si>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</si>
  <si>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</si>
  <si>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</si>
  <si>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</si>
  <si>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</si>
  <si>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</si>
  <si>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</si>
  <si>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</si>
  <si>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</si>
  <si>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</si>
  <si>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</si>
  <si>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</si>
  <si>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</si>
  <si>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</si>
  <si>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</si>
  <si>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</si>
  <si>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</si>
  <si>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</si>
  <si>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</si>
  <si>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</si>
  <si>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</si>
  <si>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</si>
  <si>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</si>
  <si>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</si>
  <si>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</si>
  <si>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</si>
  <si>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</si>
  <si>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</si>
  <si>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</si>
  <si>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</si>
  <si>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</si>
  <si>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</si>
  <si>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</si>
  <si>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</si>
  <si>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</si>
  <si>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</si>
  <si>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</si>
  <si>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</si>
  <si>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</si>
  <si>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</si>
  <si>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</si>
  <si>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</si>
  <si>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</si>
  <si>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</si>
  <si>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</si>
  <si>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</si>
  <si>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</si>
  <si>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</si>
  <si>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</si>
  <si>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</si>
  <si>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</si>
  <si>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</si>
  <si>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</si>
  <si>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</si>
  <si>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</si>
  <si>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</si>
  <si>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</si>
  <si>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</si>
  <si>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</si>
  <si>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</si>
  <si>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</si>
  <si>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</si>
  <si>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</si>
  <si>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</si>
  <si>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</si>
  <si>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</si>
  <si>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</si>
  <si>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</si>
  <si>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</si>
  <si>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</si>
  <si>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</si>
  <si>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</si>
  <si>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</si>
  <si>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</si>
  <si>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</si>
  <si>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</si>
  <si>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</si>
  <si>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</si>
  <si>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</si>
  <si>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</si>
  <si>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</si>
  <si>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</si>
  <si>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</si>
  <si>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</si>
  <si>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</si>
  <si>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</si>
  <si>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</si>
  <si>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</si>
  <si>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</si>
  <si>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</si>
  <si>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</si>
  <si>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</si>
  <si>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</si>
  <si>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</si>
  <si>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</si>
  <si>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</si>
  <si>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</si>
  <si>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</si>
  <si>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</si>
  <si>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</si>
  <si>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</si>
  <si>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</si>
  <si>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</si>
  <si>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</si>
  <si>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</si>
  <si>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</si>
  <si>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</si>
  <si>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</si>
  <si>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</si>
  <si>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</si>
  <si>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</si>
  <si>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</si>
  <si>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</si>
  <si>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</si>
  <si>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</si>
  <si>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</si>
  <si>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</si>
  <si>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</si>
  <si>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</si>
  <si>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</si>
  <si>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</si>
  <si>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</si>
  <si>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</si>
  <si>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</si>
  <si>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</si>
  <si>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</si>
  <si>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</si>
  <si>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</si>
  <si>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</si>
  <si>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</si>
  <si>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</si>
  <si>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</si>
  <si>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</si>
  <si>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</si>
  <si>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</si>
  <si>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</si>
  <si>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</si>
  <si>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</si>
  <si>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</si>
  <si>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</si>
  <si>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</si>
  <si>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</si>
  <si>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</si>
  <si>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</si>
  <si>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</si>
  <si>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</si>
  <si>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</si>
  <si>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</si>
  <si>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</si>
  <si>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</si>
  <si>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</si>
  <si>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</si>
  <si>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</si>
  <si>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</si>
  <si>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</si>
  <si>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</si>
  <si>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</si>
  <si>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</si>
  <si>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</si>
  <si>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</si>
  <si>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</si>
  <si>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</si>
  <si>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</si>
  <si>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</si>
  <si>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</si>
  <si>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</si>
  <si>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</si>
  <si>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</si>
  <si>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</si>
  <si>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</si>
  <si>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</si>
  <si>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</si>
  <si>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</si>
  <si>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</si>
  <si>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</si>
  <si>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</si>
  <si>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</si>
  <si>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</si>
  <si>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</si>
  <si>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</si>
  <si>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</si>
  <si>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</si>
  <si>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</si>
  <si>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</si>
  <si>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</si>
  <si>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</si>
  <si>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</si>
  <si>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</si>
  <si>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</si>
  <si>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</si>
  <si>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</si>
  <si>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</si>
  <si>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</si>
  <si>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</si>
  <si>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</si>
  <si>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</si>
  <si>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</si>
  <si>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</si>
  <si>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</si>
  <si>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</si>
  <si>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</si>
  <si>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</si>
  <si>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</si>
  <si>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</si>
  <si>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</si>
  <si>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</si>
  <si>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</si>
  <si>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</si>
  <si>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</si>
  <si>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</si>
  <si>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</si>
  <si>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</si>
  <si>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</si>
  <si>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</si>
  <si>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</si>
  <si>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</si>
  <si>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</si>
  <si>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</si>
  <si>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</si>
  <si>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</si>
  <si>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</si>
  <si>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</si>
  <si>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</si>
  <si>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</si>
  <si>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</si>
  <si>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</si>
  <si>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</si>
  <si>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</si>
  <si>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</si>
  <si>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</si>
  <si>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</si>
  <si>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</si>
  <si>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</si>
  <si>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</si>
  <si>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</si>
  <si>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</si>
  <si>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</si>
  <si>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</si>
  <si>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</si>
  <si>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</si>
  <si>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</si>
  <si>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</si>
  <si>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</si>
  <si>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</si>
  <si>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</si>
  <si>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</si>
  <si>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</si>
  <si>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</si>
  <si>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</si>
  <si>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</si>
  <si>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</si>
  <si>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</si>
  <si>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</si>
  <si>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</si>
  <si>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</si>
  <si>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</si>
  <si>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</si>
  <si>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</si>
  <si>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</si>
  <si>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</si>
  <si>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</si>
  <si>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</si>
  <si>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</si>
  <si>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</si>
  <si>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</si>
  <si>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</si>
  <si>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</si>
  <si>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</si>
  <si>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</si>
  <si>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</si>
  <si>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</si>
  <si>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</si>
  <si>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</si>
  <si>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</si>
  <si>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</si>
  <si>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</si>
  <si>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</si>
  <si>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</si>
  <si>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</si>
  <si>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</si>
  <si>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</si>
  <si>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</si>
  <si>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</si>
  <si>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</si>
  <si>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</si>
  <si>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</si>
  <si>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</si>
  <si>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</si>
  <si>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</si>
  <si>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</si>
  <si>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</si>
  <si>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</si>
  <si>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</si>
  <si>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</si>
  <si>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</si>
  <si>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</si>
  <si>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</si>
  <si>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</si>
  <si>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</si>
  <si>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</si>
  <si>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</si>
  <si>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</si>
  <si>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</si>
  <si>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</si>
  <si>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</si>
  <si>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</si>
  <si>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</si>
  <si>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</si>
  <si>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</si>
  <si>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</si>
  <si>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</si>
  <si>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</si>
  <si>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</si>
  <si>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</si>
  <si>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</si>
  <si>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</si>
  <si>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</si>
  <si>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</si>
  <si>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</si>
  <si>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</si>
  <si>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</si>
  <si>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</si>
  <si>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</si>
  <si>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</si>
  <si>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</si>
  <si>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</si>
  <si>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</si>
  <si>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</si>
  <si>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</si>
  <si>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</si>
  <si>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</si>
  <si>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</si>
  <si>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</si>
  <si>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</si>
  <si>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</si>
  <si>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</si>
  <si>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</si>
  <si>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</si>
  <si>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</si>
  <si>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</si>
  <si>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</si>
  <si>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</si>
  <si>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</si>
  <si>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</si>
  <si>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</si>
  <si>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</si>
  <si>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</si>
  <si>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</si>
  <si>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</si>
  <si>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</si>
  <si>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</si>
  <si>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</si>
  <si>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</si>
  <si>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</si>
  <si>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</si>
  <si>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</si>
  <si>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</si>
  <si>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</si>
  <si>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</si>
  <si>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</si>
  <si>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</si>
  <si>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</si>
  <si>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</si>
  <si>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</si>
  <si>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</si>
  <si>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</si>
  <si>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</si>
  <si>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</si>
  <si>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</si>
  <si>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</si>
  <si>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</si>
  <si>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</si>
  <si>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</si>
  <si>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</si>
  <si>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</si>
  <si>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</si>
  <si>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</si>
  <si>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</si>
  <si>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</si>
  <si>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</si>
  <si>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</si>
  <si>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</si>
  <si>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</si>
  <si>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</si>
  <si>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</si>
  <si>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</si>
  <si>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</si>
  <si>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</si>
  <si>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</si>
  <si>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</si>
  <si>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</si>
  <si>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</si>
  <si>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</si>
  <si>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</si>
  <si>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</si>
  <si>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</si>
  <si>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</si>
  <si>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</si>
  <si>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</si>
  <si>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</si>
  <si>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</si>
  <si>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</si>
  <si>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</si>
  <si>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</si>
  <si>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</si>
  <si>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</si>
  <si>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</si>
  <si>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</si>
  <si>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</si>
  <si>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</si>
  <si>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</si>
  <si>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</si>
  <si>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</si>
  <si>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</si>
  <si>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</si>
  <si>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</si>
  <si>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</si>
  <si>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</si>
  <si>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</si>
  <si>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</si>
  <si>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</si>
  <si>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</si>
  <si>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</si>
  <si>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</si>
  <si>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</si>
  <si>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</si>
  <si>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</si>
  <si>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</si>
  <si>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</si>
  <si>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</si>
  <si>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</si>
  <si>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</si>
  <si>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</si>
  <si>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</si>
  <si>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</si>
  <si>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</si>
  <si>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</si>
  <si>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</si>
  <si>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</si>
  <si>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</si>
  <si>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</si>
  <si>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</si>
  <si>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</si>
  <si>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</si>
  <si>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</si>
  <si>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</si>
  <si>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</si>
  <si>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</si>
  <si>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</si>
  <si>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</si>
  <si>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</si>
  <si>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</si>
  <si>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</si>
  <si>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</si>
  <si>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</si>
  <si>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</si>
  <si>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</si>
  <si>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</si>
  <si>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</si>
  <si>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</si>
  <si>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</si>
  <si>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</si>
  <si>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</si>
  <si>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</si>
  <si>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</si>
  <si>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</si>
  <si>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</si>
  <si>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</si>
  <si>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</si>
  <si>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</si>
  <si>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</si>
  <si>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</si>
  <si>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</si>
  <si>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</si>
  <si>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</si>
  <si>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</si>
  <si>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</si>
  <si>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</si>
  <si>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</si>
  <si>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</si>
  <si>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</si>
  <si>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</si>
  <si>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</si>
  <si>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</si>
  <si>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</si>
  <si>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</si>
  <si>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</si>
  <si>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</si>
  <si>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</si>
  <si>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</si>
  <si>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</si>
  <si>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</si>
  <si>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</si>
  <si>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</si>
  <si>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</si>
  <si>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</si>
  <si>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</si>
  <si>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</si>
  <si>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</si>
  <si>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</si>
  <si>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</si>
  <si>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</si>
  <si>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</si>
  <si>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</si>
  <si>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</si>
  <si>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</si>
  <si>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</si>
  <si>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</si>
  <si>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</si>
  <si>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</si>
  <si>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</si>
  <si>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</si>
  <si>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</si>
  <si>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</si>
  <si>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</si>
  <si>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</si>
  <si>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</si>
  <si>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</si>
  <si>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</si>
  <si>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</si>
  <si>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</si>
  <si>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</si>
  <si>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</si>
  <si>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</si>
  <si>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</si>
  <si>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</si>
  <si>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</si>
  <si>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</si>
  <si>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</si>
  <si>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</si>
  <si>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</si>
  <si>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</si>
  <si>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</si>
  <si>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</si>
  <si>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</si>
  <si>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</si>
  <si>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</si>
  <si>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</si>
  <si>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</si>
  <si>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</si>
  <si>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</si>
  <si>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</si>
  <si>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</si>
  <si>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</si>
  <si>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</si>
  <si>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</si>
  <si>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</si>
  <si>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</si>
  <si>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</si>
  <si>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</si>
  <si>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</si>
  <si>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</si>
  <si>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</si>
  <si>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</si>
  <si>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</si>
  <si>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</si>
  <si>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</si>
  <si>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</si>
  <si>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</si>
  <si>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</si>
  <si>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</si>
  <si>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</si>
  <si>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</si>
  <si>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</si>
  <si>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</si>
  <si>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</si>
  <si>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</si>
  <si>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</si>
  <si>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</si>
  <si>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</si>
  <si>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</si>
  <si>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</si>
  <si>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</si>
  <si>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</si>
  <si>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</si>
  <si>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</si>
  <si>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</si>
  <si>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</si>
  <si>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</si>
  <si>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</si>
  <si>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</si>
  <si>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</si>
  <si>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</si>
  <si>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</si>
  <si>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</si>
  <si>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</si>
  <si>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</si>
  <si>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</si>
  <si>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</si>
  <si>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</si>
  <si>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</si>
  <si>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</si>
  <si>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</si>
  <si>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</si>
  <si>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</si>
  <si>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</si>
  <si>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</si>
  <si>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</si>
  <si>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</si>
  <si>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</si>
  <si>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</si>
  <si>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</si>
  <si>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</si>
  <si>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</si>
  <si>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</si>
  <si>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</si>
  <si>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</si>
  <si>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</si>
  <si>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</si>
  <si>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</si>
  <si>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</si>
  <si>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</si>
  <si>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</si>
  <si>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</si>
  <si>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</si>
  <si>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</si>
  <si>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</si>
  <si>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</si>
  <si>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</si>
  <si>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</si>
  <si>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</si>
  <si>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</si>
  <si>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</si>
  <si>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</si>
  <si>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</si>
  <si>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</si>
  <si>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</si>
  <si>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</si>
  <si>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</si>
  <si>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</si>
  <si>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</si>
  <si>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</si>
  <si>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</si>
  <si>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</si>
  <si>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</si>
  <si>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</si>
  <si>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</si>
  <si>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</si>
  <si>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</si>
  <si>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</si>
  <si>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</si>
  <si>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</si>
  <si>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</si>
  <si>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</si>
  <si>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</si>
  <si>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</si>
  <si>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</si>
  <si>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</si>
  <si>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</si>
  <si>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</si>
  <si>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</si>
  <si>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</si>
  <si>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</si>
  <si>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</si>
  <si>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</si>
  <si>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</si>
  <si>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</si>
  <si>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</si>
  <si>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</si>
  <si>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</si>
  <si>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</si>
  <si>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</si>
  <si>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</si>
  <si>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</si>
  <si>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</si>
  <si>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</si>
  <si>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</si>
  <si>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</si>
  <si>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</si>
  <si>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</si>
  <si>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</si>
  <si>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</si>
  <si>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</si>
  <si>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</si>
  <si>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</si>
  <si>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</si>
  <si>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</si>
  <si>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</si>
  <si>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</si>
  <si>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</si>
  <si>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</si>
  <si>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</si>
  <si>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</si>
  <si>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</si>
  <si>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</si>
  <si>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</si>
  <si>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</si>
  <si>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</si>
  <si>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</si>
  <si>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</si>
  <si>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</si>
  <si>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</si>
  <si>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</si>
  <si>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</si>
  <si>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</si>
  <si>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</si>
  <si>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</si>
  <si>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</si>
  <si>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</si>
  <si>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</si>
  <si>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</si>
  <si>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</si>
  <si>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</si>
  <si>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</si>
  <si>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</si>
  <si>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</si>
  <si>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</si>
  <si>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</si>
  <si>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</si>
  <si>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</si>
  <si>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</si>
  <si>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</si>
  <si>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</si>
  <si>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</si>
  <si>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</si>
  <si>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</si>
  <si>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</si>
  <si>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</si>
  <si>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</si>
  <si>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</si>
  <si>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</si>
  <si>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</si>
  <si>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</si>
  <si>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</si>
  <si>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</si>
  <si>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</si>
  <si>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</si>
  <si>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</si>
  <si>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</si>
  <si>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</si>
  <si>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</si>
  <si>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</si>
  <si>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</si>
  <si>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</si>
  <si>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</si>
  <si>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</si>
  <si>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</si>
  <si>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</si>
  <si>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</si>
  <si>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</si>
  <si>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</si>
  <si>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</si>
  <si>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</si>
  <si>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</si>
  <si>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</si>
  <si>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</si>
  <si>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</si>
  <si>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</si>
  <si>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</si>
  <si>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</si>
  <si>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</si>
  <si>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</si>
  <si>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</si>
  <si>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</si>
  <si>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</si>
  <si>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</si>
  <si>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</si>
  <si>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</si>
  <si>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</si>
  <si>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</si>
  <si>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</si>
  <si>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</si>
  <si>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</si>
  <si>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</si>
  <si>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</si>
  <si>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</si>
  <si>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</si>
  <si>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</si>
  <si>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</si>
  <si>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</si>
  <si>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</si>
  <si>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</si>
  <si>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</si>
  <si>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</si>
  <si>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</si>
  <si>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</si>
  <si>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</si>
  <si>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</si>
  <si>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</si>
  <si>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</si>
  <si>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</si>
  <si>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</si>
  <si>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</si>
  <si>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</si>
  <si>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</si>
  <si>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</si>
  <si>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</si>
  <si>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</si>
  <si>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</si>
  <si>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</si>
  <si>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</si>
  <si>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</si>
  <si>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</si>
  <si>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</si>
  <si>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</si>
  <si>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</si>
  <si>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</si>
  <si>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</si>
  <si>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</si>
  <si>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</si>
  <si>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</si>
  <si>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</si>
  <si>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</si>
  <si>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</si>
  <si>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</si>
  <si>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</si>
  <si>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</si>
  <si>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</si>
  <si>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</si>
  <si>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</si>
  <si>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</si>
  <si>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</si>
  <si>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</si>
  <si>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</si>
  <si>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</si>
  <si>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</si>
  <si>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</si>
  <si>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</si>
  <si>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</si>
  <si>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</si>
  <si>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</si>
  <si>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</si>
  <si>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</si>
  <si>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</si>
  <si>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</si>
  <si>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</si>
  <si>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</si>
  <si>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</si>
  <si>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</si>
  <si>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</si>
  <si>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</si>
  <si>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</si>
  <si>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</si>
  <si>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</si>
  <si>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</si>
  <si>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</si>
  <si>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</si>
  <si>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</si>
  <si>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</si>
  <si>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</si>
  <si>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</si>
  <si>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</si>
  <si>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</si>
  <si>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</si>
  <si>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</si>
  <si>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</si>
  <si>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</si>
  <si>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</si>
  <si>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</si>
  <si>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</si>
  <si>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</si>
  <si>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</si>
  <si>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</si>
  <si>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</si>
  <si>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</si>
  <si>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</si>
  <si>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</si>
  <si>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</si>
  <si>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</si>
  <si>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</si>
  <si>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</si>
  <si>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</si>
  <si>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</si>
  <si>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</si>
  <si>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</si>
  <si>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</si>
  <si>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</si>
  <si>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</si>
  <si>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</si>
  <si>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</si>
  <si>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</si>
  <si>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</si>
  <si>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</si>
  <si>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</si>
  <si>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</si>
  <si>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</si>
  <si>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</si>
  <si>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</si>
  <si>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</si>
  <si>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</si>
  <si>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</si>
  <si>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</si>
  <si>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</si>
  <si>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</si>
  <si>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</si>
  <si>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</si>
  <si>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</si>
  <si>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</si>
  <si>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</si>
  <si>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</si>
  <si>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</si>
  <si>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</si>
  <si>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</si>
  <si>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</si>
  <si>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</si>
  <si>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</si>
  <si>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</si>
  <si>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</si>
  <si>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</si>
  <si>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</si>
  <si>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</si>
  <si>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</si>
  <si>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</si>
  <si>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</si>
  <si>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</si>
  <si>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</si>
  <si>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</si>
  <si>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</si>
  <si>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</si>
  <si>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</si>
  <si>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</si>
  <si>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</si>
  <si>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</si>
  <si>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</si>
  <si>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</si>
  <si>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</si>
  <si>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</si>
  <si>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</si>
  <si>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</si>
  <si>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</si>
  <si>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</si>
  <si>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</si>
  <si>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</si>
  <si>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</si>
  <si>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</si>
  <si>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</si>
  <si>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</si>
  <si>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</si>
  <si>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</si>
  <si>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</si>
  <si>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</si>
  <si>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</si>
  <si>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</si>
  <si>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</si>
  <si>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</si>
  <si>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</si>
  <si>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</si>
  <si>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</si>
  <si>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</si>
  <si>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</si>
  <si>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</si>
  <si>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</si>
  <si>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</si>
  <si>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</si>
  <si>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</si>
  <si>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</si>
  <si>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</si>
  <si>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</si>
  <si>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</si>
  <si>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</si>
  <si>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</si>
  <si>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</si>
  <si>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</si>
  <si>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</si>
  <si>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</si>
  <si>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</si>
  <si>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</si>
  <si>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</si>
  <si>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</si>
  <si>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</si>
  <si>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</si>
  <si>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</si>
  <si>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</si>
  <si>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</si>
  <si>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</si>
  <si>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</si>
  <si>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</si>
  <si>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</si>
  <si>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</si>
  <si>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</si>
  <si>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</si>
  <si>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</si>
  <si>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</si>
  <si>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</si>
  <si>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</si>
  <si>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</si>
  <si>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</si>
  <si>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</si>
  <si>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</si>
  <si>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</si>
  <si>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</si>
  <si>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</si>
  <si>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</si>
  <si>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</si>
  <si>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</si>
  <si>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</si>
  <si>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</si>
  <si>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</si>
  <si>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</si>
  <si>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</si>
  <si>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</si>
  <si>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</si>
  <si>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</si>
  <si>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</si>
  <si>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</si>
  <si>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</si>
  <si>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</si>
  <si>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</si>
  <si>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</si>
  <si>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</si>
  <si>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</si>
  <si>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</si>
  <si>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</si>
  <si>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</si>
  <si>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</si>
  <si>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</si>
  <si>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</si>
  <si>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</si>
  <si>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</si>
  <si>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</si>
  <si>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</si>
  <si>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</si>
  <si>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</si>
  <si>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</si>
  <si>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</si>
  <si>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</si>
  <si>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</si>
  <si>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</si>
  <si>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</si>
  <si>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</si>
  <si>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</si>
  <si>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</si>
  <si>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</si>
  <si>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</si>
  <si>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</si>
  <si>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</si>
  <si>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</si>
  <si>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</si>
  <si>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</si>
  <si>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</si>
  <si>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</si>
  <si>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</si>
  <si>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</si>
  <si>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</si>
  <si>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</si>
  <si>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</si>
  <si>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</si>
  <si>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</si>
  <si>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</si>
  <si>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</si>
  <si>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</si>
  <si>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</si>
  <si>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</si>
  <si>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</si>
  <si>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</si>
  <si>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</si>
  <si>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</si>
  <si>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</si>
  <si>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</si>
  <si>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</si>
  <si>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</si>
  <si>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</si>
  <si>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</si>
  <si>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</si>
  <si>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</si>
  <si>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</si>
  <si>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</si>
  <si>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</si>
  <si>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</si>
  <si>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</si>
  <si>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</si>
  <si>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</si>
  <si>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</si>
  <si>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</si>
  <si>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</si>
  <si>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</si>
  <si>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</si>
  <si>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</si>
  <si>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</si>
  <si>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</si>
  <si>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</si>
  <si>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</si>
  <si>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</si>
  <si>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</si>
  <si>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</si>
  <si>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</si>
  <si>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</si>
  <si>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</si>
  <si>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</si>
  <si>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</si>
  <si>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</si>
  <si>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</si>
  <si>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</si>
  <si>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</si>
  <si>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</si>
  <si>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</si>
  <si>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</si>
  <si>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</si>
  <si>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</si>
  <si>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</si>
  <si>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</si>
  <si>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</si>
  <si>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</si>
  <si>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</si>
  <si>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</si>
  <si>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</si>
  <si>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</si>
  <si>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</si>
  <si>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</si>
  <si>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</si>
  <si>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</si>
  <si>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</si>
  <si>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</si>
  <si>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</si>
  <si>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</si>
  <si>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</si>
  <si>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</si>
  <si>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</si>
  <si>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</si>
  <si>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</si>
  <si>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</si>
  <si>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</si>
  <si>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</si>
  <si>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</si>
  <si>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</si>
  <si>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</si>
  <si>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</si>
  <si>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</si>
  <si>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</si>
  <si>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</si>
  <si>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</si>
  <si>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</si>
  <si>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</si>
  <si>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</si>
  <si>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</si>
  <si>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</si>
  <si>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</si>
  <si>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</si>
  <si>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</si>
  <si>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</si>
  <si>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</si>
  <si>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</si>
  <si>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</si>
  <si>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</si>
  <si>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</si>
  <si>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</si>
  <si>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</si>
  <si>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</si>
  <si>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</si>
  <si>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</si>
  <si>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</si>
  <si>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</si>
  <si>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</si>
  <si>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</si>
  <si>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</si>
  <si>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</si>
  <si>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</si>
  <si>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</si>
  <si>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</si>
  <si>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</si>
  <si>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</si>
  <si>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</si>
  <si>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</si>
  <si>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</si>
  <si>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</si>
  <si>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</si>
  <si>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</si>
  <si>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</si>
  <si>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</si>
  <si>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</si>
  <si>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</si>
  <si>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</si>
  <si>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</si>
  <si>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</si>
  <si>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</si>
  <si>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</si>
  <si>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</si>
  <si>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</si>
  <si>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</si>
  <si>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</si>
  <si>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</si>
  <si>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</si>
  <si>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</si>
  <si>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</si>
  <si>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</si>
  <si>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</si>
  <si>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</si>
  <si>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</si>
  <si>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</si>
  <si>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</si>
  <si>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</si>
  <si>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</si>
  <si>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</si>
  <si>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</si>
  <si>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</si>
  <si>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</si>
  <si>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</si>
  <si>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</si>
  <si>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</si>
  <si>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</si>
  <si>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</si>
  <si>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</si>
  <si>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</si>
  <si>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</si>
  <si>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</si>
  <si>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</si>
  <si>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</si>
  <si>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</si>
  <si>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</si>
  <si>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</si>
  <si>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</si>
  <si>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</si>
  <si>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</si>
  <si>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</si>
  <si>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</si>
  <si>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</si>
  <si>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</si>
  <si>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</si>
  <si>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</si>
  <si>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</si>
  <si>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</si>
  <si>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</si>
  <si>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</si>
  <si>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</si>
  <si>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</si>
  <si>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</si>
  <si>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</si>
  <si>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</si>
  <si>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</si>
  <si>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</si>
  <si>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</si>
  <si>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</si>
  <si>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</si>
  <si>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</si>
  <si>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</si>
  <si>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</si>
  <si>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</si>
  <si>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</si>
  <si>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</si>
  <si>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</si>
  <si>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</si>
  <si>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</si>
  <si>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</si>
  <si>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</si>
  <si>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</si>
  <si>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</si>
  <si>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</si>
  <si>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</si>
  <si>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</si>
  <si>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</si>
  <si>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</si>
  <si>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</si>
  <si>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</si>
  <si>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</si>
  <si>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</si>
  <si>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</si>
  <si>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</si>
  <si>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</si>
  <si>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</si>
  <si>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</si>
  <si>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</si>
  <si>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</si>
  <si>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</si>
  <si>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</si>
  <si>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</si>
  <si>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</si>
  <si>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</si>
  <si>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</si>
  <si>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</si>
  <si>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</si>
  <si>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</si>
  <si>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</si>
  <si>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</si>
  <si>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</si>
  <si>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</si>
  <si>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</si>
  <si>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</si>
  <si>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</si>
  <si>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</si>
  <si>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</si>
  <si>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</si>
  <si>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</si>
  <si>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</si>
  <si>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</si>
  <si>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</si>
  <si>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</si>
  <si>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</si>
  <si>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</si>
  <si>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</si>
  <si>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</si>
  <si>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</si>
  <si>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</si>
  <si>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</si>
  <si>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</si>
  <si>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</si>
  <si>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</si>
  <si>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</si>
  <si>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</si>
  <si>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</si>
  <si>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</si>
  <si>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</si>
  <si>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</si>
  <si>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</si>
  <si>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</si>
  <si>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</si>
  <si>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</si>
  <si>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</si>
  <si>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</si>
  <si>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</si>
  <si>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</si>
  <si>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</si>
  <si>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</si>
  <si>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</si>
  <si>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</si>
  <si>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</si>
  <si>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</si>
  <si>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</si>
  <si>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</si>
  <si>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</si>
  <si>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</si>
  <si>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</si>
  <si>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</si>
  <si>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</si>
  <si>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</si>
  <si>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</si>
  <si>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</si>
  <si>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</si>
  <si>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</si>
  <si>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</si>
  <si>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</si>
  <si>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</si>
  <si>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</si>
  <si>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</si>
  <si>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</si>
  <si>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</si>
  <si>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</si>
  <si>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</si>
  <si>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</si>
  <si>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</si>
  <si>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</si>
  <si>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</si>
  <si>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</si>
  <si>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</si>
  <si>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</si>
  <si>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</si>
  <si>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</si>
  <si>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</si>
  <si>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</si>
  <si>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</si>
  <si>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</si>
  <si>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</si>
  <si>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</si>
  <si>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</si>
  <si>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</si>
  <si>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</si>
  <si>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</si>
  <si>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</si>
  <si>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</si>
  <si>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</si>
  <si>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</si>
  <si>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</si>
  <si>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</si>
  <si>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</si>
  <si>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</si>
  <si>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</si>
  <si>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</si>
  <si>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</si>
  <si>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</si>
  <si>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</si>
  <si>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</si>
  <si>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</si>
  <si>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</si>
  <si>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</si>
  <si>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</si>
  <si>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</si>
  <si>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</si>
  <si>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</si>
  <si>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</si>
  <si>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</si>
  <si>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</si>
  <si>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</si>
  <si>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</si>
  <si>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</si>
  <si>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</si>
  <si>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</si>
  <si>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</si>
  <si>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</si>
  <si>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</si>
  <si>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</si>
  <si>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</si>
  <si>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</si>
  <si>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</si>
  <si>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</si>
  <si>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</si>
  <si>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</si>
  <si>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</si>
  <si>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</si>
  <si>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</si>
  <si>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</si>
  <si>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</si>
  <si>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</si>
  <si>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</si>
  <si>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</si>
  <si>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</si>
  <si>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</si>
  <si>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</si>
  <si>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</si>
  <si>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</si>
  <si>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</si>
  <si>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</si>
  <si>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</si>
  <si>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</si>
  <si>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</si>
  <si>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</si>
  <si>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</si>
  <si>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</si>
  <si>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</si>
  <si>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</si>
  <si>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</si>
  <si>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</si>
  <si>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</si>
  <si>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</si>
  <si>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</si>
  <si>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</si>
  <si>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</si>
  <si>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</si>
  <si>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</si>
  <si>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</si>
  <si>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</si>
  <si>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</si>
  <si>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</si>
  <si>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</si>
  <si>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</si>
  <si>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</si>
  <si>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</si>
  <si>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</si>
  <si>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</si>
  <si>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</si>
  <si>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</si>
  <si>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</si>
  <si>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</si>
  <si>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</si>
  <si>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</si>
  <si>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</si>
  <si>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</si>
  <si>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</si>
  <si>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</si>
  <si>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</si>
  <si>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</si>
  <si>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</si>
  <si>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</si>
  <si>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</si>
  <si>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</si>
  <si>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</si>
  <si>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</si>
  <si>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</si>
  <si>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</si>
  <si>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</si>
  <si>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</si>
  <si>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</si>
  <si>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</si>
  <si>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</si>
  <si>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</si>
  <si>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</si>
  <si>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</si>
  <si>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</si>
  <si>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</si>
  <si>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</si>
  <si>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</si>
  <si>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</si>
  <si>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</si>
  <si>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</si>
  <si>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</si>
  <si>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</si>
  <si>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</si>
  <si>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</si>
  <si>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</si>
  <si>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</si>
  <si>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</si>
  <si>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</si>
  <si>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</si>
  <si>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</si>
  <si>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</si>
  <si>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</si>
  <si>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</si>
  <si>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</si>
  <si>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</si>
  <si>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</si>
  <si>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</si>
  <si>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</si>
  <si>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</si>
  <si>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</si>
  <si>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</si>
  <si>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</si>
  <si>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</si>
  <si>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</si>
  <si>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</si>
  <si>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</si>
  <si>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</si>
  <si>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</si>
  <si>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</si>
  <si>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</si>
  <si>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</si>
  <si>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</si>
  <si>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</si>
  <si>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</si>
  <si>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</si>
  <si>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</si>
  <si>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</si>
  <si>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</si>
  <si>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</si>
  <si>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</si>
  <si>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</si>
  <si>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</si>
  <si>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</si>
  <si>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</si>
  <si>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</si>
  <si>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</si>
  <si>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</si>
  <si>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</si>
  <si>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</si>
  <si>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</si>
  <si>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</si>
  <si>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</si>
  <si>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</si>
  <si>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</si>
  <si>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</si>
  <si>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</si>
  <si>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</si>
  <si>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</si>
  <si>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</si>
  <si>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</si>
  <si>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</si>
  <si>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</si>
  <si>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</si>
  <si>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</si>
  <si>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</si>
  <si>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</si>
  <si>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</si>
  <si>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</si>
  <si>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</si>
  <si>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</si>
  <si>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</si>
  <si>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</si>
  <si>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</si>
  <si>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</si>
  <si>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</si>
  <si>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</si>
  <si>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</si>
  <si>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</si>
  <si>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</si>
  <si>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</si>
  <si>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</si>
  <si>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</si>
  <si>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</si>
  <si>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</si>
  <si>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</si>
  <si>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</si>
  <si>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</si>
  <si>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</si>
  <si>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</si>
  <si>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</si>
  <si>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</si>
  <si>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</si>
  <si>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</si>
  <si>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</si>
  <si>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</si>
  <si>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</si>
  <si>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</si>
  <si>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</si>
  <si>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</si>
  <si>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</si>
  <si>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</si>
  <si>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</si>
  <si>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</si>
  <si>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</si>
  <si>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</si>
  <si>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</si>
  <si>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</si>
  <si>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</si>
  <si>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</si>
  <si>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</si>
  <si>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</si>
  <si>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</si>
  <si>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</si>
  <si>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</si>
  <si>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</si>
  <si>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</si>
  <si>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</si>
  <si>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</si>
  <si>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</si>
  <si>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</si>
  <si>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</si>
  <si>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</si>
  <si>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</si>
  <si>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</si>
  <si>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</si>
  <si>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</si>
  <si>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</si>
  <si>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</si>
  <si>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</si>
  <si>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</si>
  <si>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</si>
  <si>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</si>
  <si>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</si>
  <si>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</si>
  <si>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</si>
  <si>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</si>
  <si>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</si>
  <si>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</si>
  <si>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</si>
  <si>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</si>
  <si>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</si>
  <si>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</si>
  <si>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</si>
  <si>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</si>
  <si>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</si>
  <si>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</si>
  <si>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</si>
  <si>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</si>
  <si>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</si>
  <si>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</si>
  <si>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</si>
  <si>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</si>
  <si>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</si>
  <si>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</si>
  <si>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</si>
  <si>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</si>
  <si>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</si>
  <si>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</si>
  <si>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</si>
  <si>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</si>
  <si>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</si>
  <si>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</si>
  <si>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</si>
  <si>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</si>
  <si>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</si>
  <si>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</si>
  <si>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</si>
  <si>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</si>
  <si>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</si>
  <si>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</si>
  <si>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</si>
  <si>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</si>
  <si>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</si>
  <si>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</si>
  <si>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</si>
  <si>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</si>
  <si>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</si>
  <si>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</si>
  <si>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</si>
  <si>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</si>
  <si>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</si>
  <si>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</si>
  <si>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</si>
  <si>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</si>
  <si>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</si>
  <si>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</si>
  <si>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</si>
  <si>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</si>
  <si>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</si>
  <si>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</si>
  <si>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</si>
  <si>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</si>
  <si>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</si>
  <si>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</si>
  <si>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</si>
  <si>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</si>
  <si>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</si>
  <si>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</si>
  <si>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</si>
  <si>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</si>
  <si>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</si>
  <si>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</si>
  <si>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</si>
  <si>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</si>
  <si>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</si>
  <si>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</si>
  <si>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</si>
  <si>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</si>
  <si>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</si>
  <si>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</si>
  <si>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</si>
  <si>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</si>
  <si>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</si>
  <si>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</si>
  <si>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</si>
  <si>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</si>
  <si>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</si>
  <si>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</si>
  <si>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</si>
  <si>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</si>
  <si>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</si>
  <si>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</si>
  <si>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</si>
  <si>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</si>
  <si>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</si>
  <si>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</si>
  <si>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</si>
  <si>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</si>
  <si>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</si>
  <si>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</si>
  <si>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</si>
  <si>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</si>
  <si>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</si>
  <si>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</si>
  <si>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</si>
  <si>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</si>
  <si>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</si>
  <si>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</si>
  <si>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</si>
  <si>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</si>
  <si>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</si>
  <si>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</si>
  <si>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</si>
  <si>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</si>
  <si>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</si>
  <si>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</si>
  <si>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</si>
  <si>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</si>
  <si>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</si>
  <si>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</si>
  <si>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</si>
  <si>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</si>
  <si>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</si>
  <si>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</si>
  <si>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</si>
  <si>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</si>
  <si>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</si>
  <si>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</si>
  <si>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</si>
  <si>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</si>
  <si>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</si>
  <si>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</si>
  <si>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</si>
  <si>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</si>
  <si>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</si>
  <si>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</si>
  <si>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</si>
  <si>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</si>
  <si>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</si>
  <si>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</si>
  <si>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</si>
  <si>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</si>
  <si>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</si>
  <si>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</si>
  <si>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</si>
  <si>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</si>
  <si>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</si>
  <si>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</si>
  <si>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</si>
  <si>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</si>
  <si>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</si>
  <si>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</si>
  <si>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</si>
  <si>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</si>
  <si>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</si>
  <si>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</si>
  <si>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</si>
  <si>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</si>
  <si>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</si>
  <si>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</si>
  <si>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</si>
  <si>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</si>
  <si>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</si>
  <si>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</si>
  <si>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</si>
  <si>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</si>
  <si>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</si>
  <si>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</si>
  <si>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</si>
  <si>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</si>
  <si>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</si>
  <si>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</si>
  <si>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</si>
  <si>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</si>
  <si>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</si>
  <si>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</si>
  <si>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</si>
  <si>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</si>
  <si>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</si>
  <si>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</si>
  <si>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</si>
  <si>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</si>
  <si>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</si>
  <si>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</si>
  <si>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</si>
  <si>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</si>
  <si>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</si>
  <si>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</si>
  <si>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</si>
  <si>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</si>
  <si>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</si>
  <si>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</si>
  <si>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</si>
  <si>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</si>
  <si>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</si>
  <si>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</si>
  <si>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</si>
  <si>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</si>
  <si>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</si>
  <si>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</si>
  <si>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</si>
  <si>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</si>
  <si>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</si>
  <si>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</si>
  <si>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</si>
  <si>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</si>
  <si>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</si>
  <si>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</si>
  <si>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</si>
  <si>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</si>
  <si>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</si>
  <si>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</si>
  <si>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</si>
  <si>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</si>
  <si>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</si>
  <si>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</si>
  <si>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</si>
  <si>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</si>
  <si>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</si>
  <si>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</si>
  <si>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</si>
  <si>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</si>
  <si>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</si>
  <si>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</si>
  <si>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</si>
  <si>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</si>
  <si>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</si>
  <si>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</si>
  <si>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</si>
  <si>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</si>
  <si>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</si>
  <si>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</si>
  <si>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</si>
  <si>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</si>
  <si>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</si>
  <si>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</si>
  <si>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</si>
  <si>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</si>
  <si>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</si>
  <si>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</si>
  <si>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</si>
  <si>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</si>
  <si>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</si>
  <si>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</si>
  <si>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</si>
  <si>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</si>
  <si>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</si>
  <si>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</si>
  <si>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</si>
  <si>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</si>
  <si>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</si>
  <si>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</si>
  <si>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</si>
  <si>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</si>
  <si>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</si>
  <si>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</si>
  <si>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</si>
  <si>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</si>
  <si>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</si>
  <si>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</si>
  <si>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</si>
  <si>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</si>
  <si>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</si>
  <si>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</si>
  <si>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</si>
  <si>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</si>
  <si>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</si>
  <si>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</si>
  <si>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</si>
  <si>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</si>
  <si>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</si>
  <si>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</si>
  <si>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</si>
  <si>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</si>
  <si>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</si>
  <si>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</si>
  <si>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</si>
  <si>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</si>
  <si>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</si>
  <si>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</si>
  <si>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</si>
  <si>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</si>
  <si>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</si>
  <si>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</si>
  <si>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</si>
  <si>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</si>
  <si>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</si>
  <si>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</si>
  <si>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</si>
  <si>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</si>
  <si>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</si>
  <si>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</si>
  <si>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</si>
  <si>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</si>
  <si>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</si>
  <si>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</si>
  <si>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</si>
  <si>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</si>
  <si>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</si>
  <si>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</si>
  <si>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</si>
  <si>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</si>
  <si>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</si>
  <si>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</si>
  <si>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</si>
  <si>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</si>
  <si>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</si>
  <si>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</si>
  <si>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</si>
  <si>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</si>
  <si>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</si>
  <si>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</si>
  <si>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</si>
  <si>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</si>
  <si>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</si>
  <si>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</si>
  <si>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</si>
  <si>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</si>
  <si>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</si>
  <si>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</si>
  <si>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</si>
  <si>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</si>
  <si>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</si>
  <si>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</si>
  <si>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</si>
  <si>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</si>
  <si>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</si>
  <si>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</si>
  <si>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</si>
  <si>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</si>
  <si>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</si>
  <si>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</si>
  <si>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</si>
  <si>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</si>
  <si>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</si>
  <si>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</si>
  <si>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</si>
  <si>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</si>
  <si>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</si>
  <si>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</si>
  <si>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</si>
  <si>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</si>
  <si>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</si>
  <si>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</si>
  <si>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</si>
  <si>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</si>
  <si>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</si>
  <si>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</si>
  <si>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</si>
  <si>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</si>
  <si>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</si>
  <si>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</si>
  <si>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</si>
  <si>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</si>
  <si>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</si>
  <si>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</si>
  <si>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</si>
  <si>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</si>
  <si>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</si>
  <si>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</si>
  <si>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</si>
  <si>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</si>
  <si>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</si>
  <si>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</si>
  <si>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</si>
  <si>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</si>
  <si>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</si>
  <si>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</si>
  <si>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</si>
  <si>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</si>
  <si>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</si>
  <si>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</si>
  <si>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</si>
  <si>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</si>
  <si>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</si>
  <si>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</si>
  <si>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</si>
  <si>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</si>
  <si>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</si>
  <si>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</si>
  <si>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</si>
  <si>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</si>
  <si>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</si>
  <si>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</si>
  <si>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</si>
  <si>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</si>
  <si>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</si>
  <si>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</si>
  <si>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</si>
  <si>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</si>
  <si>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</si>
  <si>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</si>
  <si>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</si>
  <si>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</si>
  <si>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</si>
  <si>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</si>
  <si>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</si>
  <si>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</si>
  <si>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</si>
  <si>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</si>
  <si>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</si>
  <si>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</si>
  <si>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</si>
  <si>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</si>
  <si>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</si>
  <si>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</si>
  <si>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</si>
  <si>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</si>
  <si>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</si>
  <si>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</si>
  <si>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</si>
  <si>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</si>
  <si>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</si>
  <si>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</si>
  <si>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</si>
  <si>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</si>
  <si>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</si>
  <si>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</si>
  <si>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</si>
  <si>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</si>
  <si>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</si>
  <si>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</si>
  <si>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</si>
  <si>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</si>
  <si>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</si>
  <si>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</si>
  <si>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</si>
  <si>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</si>
  <si>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</si>
  <si>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</si>
  <si>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</si>
  <si>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</si>
  <si>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</si>
  <si>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</si>
  <si>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</si>
  <si>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</si>
  <si>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</si>
  <si>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</si>
  <si>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</si>
  <si>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</si>
  <si>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</si>
  <si>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</si>
  <si>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</si>
  <si>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</si>
  <si>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</si>
  <si>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</si>
  <si>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</si>
  <si>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</si>
  <si>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</si>
  <si>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</si>
  <si>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</si>
  <si>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</si>
  <si>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</si>
  <si>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</si>
  <si>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</si>
  <si>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</si>
  <si>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</si>
  <si>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</si>
  <si>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</si>
  <si>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</si>
  <si>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</si>
  <si>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</si>
  <si>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</si>
  <si>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</si>
  <si>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</si>
  <si>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</si>
  <si>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</si>
  <si>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</si>
  <si>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</si>
  <si>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</si>
  <si>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</si>
  <si>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</si>
  <si>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</si>
  <si>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</si>
  <si>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</si>
  <si>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</si>
  <si>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</si>
  <si>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</si>
  <si>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</si>
  <si>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</si>
  <si>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</si>
  <si>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</si>
  <si>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</si>
  <si>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</si>
  <si>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</si>
  <si>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</si>
  <si>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</si>
  <si>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</si>
  <si>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</si>
  <si>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</si>
  <si>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</si>
  <si>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</si>
  <si>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</si>
  <si>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</si>
  <si>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</si>
  <si>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</si>
  <si>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</si>
  <si>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</si>
  <si>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</si>
  <si>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</si>
  <si>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</si>
  <si>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</si>
  <si>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</si>
  <si>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</si>
  <si>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</si>
  <si>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</si>
  <si>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</si>
  <si>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</si>
  <si>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</si>
  <si>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</si>
  <si>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</si>
  <si>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</si>
  <si>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</si>
  <si>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</si>
  <si>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</si>
  <si>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</si>
  <si>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</si>
  <si>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</si>
  <si>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</si>
  <si>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</si>
  <si>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</si>
  <si>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</si>
  <si>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</si>
  <si>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</si>
  <si>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</si>
  <si>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</si>
  <si>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</si>
  <si>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</si>
  <si>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</si>
  <si>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</si>
  <si>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</si>
  <si>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</si>
  <si>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</si>
  <si>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</si>
  <si>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</si>
  <si>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</si>
  <si>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</si>
  <si>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</si>
  <si>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</si>
  <si>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</si>
  <si>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</si>
  <si>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</si>
  <si>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</si>
  <si>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</si>
  <si>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</si>
  <si>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</si>
  <si>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</si>
  <si>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</si>
  <si>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</si>
  <si>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</si>
  <si>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</si>
  <si>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</si>
  <si>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</si>
  <si>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</si>
  <si>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</si>
  <si>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</si>
  <si>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</si>
  <si>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</si>
  <si>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</si>
  <si>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</si>
  <si>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</si>
  <si>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</si>
  <si>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</si>
  <si>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</si>
  <si>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</si>
  <si>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</si>
  <si>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</si>
  <si>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</si>
  <si>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</si>
  <si>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</si>
  <si>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</si>
  <si>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</si>
  <si>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</si>
  <si>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</si>
  <si>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</si>
  <si>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</si>
  <si>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</si>
  <si>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</si>
  <si>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</si>
  <si>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</si>
  <si>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</si>
  <si>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</si>
  <si>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</si>
  <si>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</si>
  <si>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</si>
  <si>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</si>
  <si>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</si>
  <si>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</si>
  <si>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</si>
  <si>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</si>
  <si>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</si>
  <si>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</si>
  <si>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</si>
  <si>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</si>
  <si>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</si>
  <si>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</si>
  <si>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</si>
  <si>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</si>
  <si>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</si>
  <si>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</si>
  <si>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</si>
  <si>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</si>
  <si>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</si>
  <si>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</si>
  <si>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</si>
  <si>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</si>
  <si>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</si>
  <si>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</si>
  <si>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</si>
  <si>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</si>
  <si>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</si>
  <si>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</si>
  <si>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</si>
  <si>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</si>
  <si>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</si>
  <si>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</si>
  <si>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</si>
  <si>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</si>
  <si>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</si>
  <si>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</si>
  <si>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</si>
  <si>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</si>
  <si>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</si>
  <si>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</si>
  <si>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</si>
  <si>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</si>
  <si>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</si>
  <si>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</si>
  <si>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</si>
  <si>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</si>
  <si>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</si>
  <si>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</si>
  <si>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</si>
  <si>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</si>
  <si>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</si>
  <si>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</si>
  <si>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</si>
  <si>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</si>
  <si>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</si>
  <si>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</si>
  <si>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</si>
  <si>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</si>
  <si>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</si>
  <si>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</si>
  <si>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</si>
  <si>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</si>
  <si>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</si>
  <si>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</si>
  <si>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</si>
  <si>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</si>
  <si>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</si>
  <si>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</si>
  <si>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</si>
  <si>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</si>
  <si>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</si>
  <si>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</si>
  <si>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</si>
  <si>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</si>
  <si>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</si>
  <si>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</si>
  <si>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</si>
  <si>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</si>
  <si>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</si>
  <si>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</si>
  <si>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</si>
  <si>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</si>
  <si>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</si>
  <si>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</si>
  <si>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</si>
  <si>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</si>
  <si>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</si>
  <si>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</si>
  <si>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</si>
  <si>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</si>
  <si>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</si>
  <si>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</si>
  <si>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</si>
  <si>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</si>
  <si>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</si>
  <si>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</si>
  <si>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</si>
  <si>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</si>
  <si>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</si>
  <si>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</si>
  <si>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</si>
  <si>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</si>
  <si>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</si>
  <si>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</si>
  <si>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</si>
  <si>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</si>
  <si>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</si>
  <si>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</si>
  <si>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</si>
  <si>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</si>
  <si>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</si>
  <si>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</si>
  <si>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</si>
  <si>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</si>
  <si>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</si>
  <si>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</si>
  <si>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</si>
  <si>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</si>
  <si>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</si>
  <si>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</si>
  <si>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</si>
  <si>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</si>
  <si>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</si>
  <si>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</si>
  <si>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</si>
  <si>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</si>
  <si>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</si>
  <si>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</si>
  <si>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</si>
  <si>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</si>
  <si>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</si>
  <si>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</si>
  <si>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</si>
  <si>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</si>
  <si>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</si>
  <si>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</si>
  <si>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</si>
  <si>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</si>
  <si>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</si>
  <si>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</si>
  <si>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</si>
  <si>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</si>
  <si>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</si>
  <si>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</si>
  <si>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</si>
  <si>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</si>
  <si>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</si>
  <si>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</si>
  <si>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</si>
  <si>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</si>
  <si>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</si>
  <si>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</si>
  <si>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</si>
  <si>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</si>
  <si>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</si>
  <si>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</si>
  <si>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</si>
  <si>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</si>
  <si>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</si>
  <si>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</si>
  <si>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</si>
  <si>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</si>
  <si>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</si>
  <si>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</si>
  <si>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</si>
  <si>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</si>
  <si>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</si>
  <si>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</si>
  <si>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</si>
  <si>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</si>
  <si>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</si>
  <si>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</si>
  <si>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</si>
  <si>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</si>
  <si>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</si>
  <si>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</si>
  <si>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</si>
  <si>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</si>
  <si>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</si>
  <si>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</si>
  <si>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</si>
  <si>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</si>
  <si>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</si>
  <si>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</si>
  <si>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</si>
  <si>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</si>
  <si>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</si>
  <si>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</si>
  <si>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</si>
  <si>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</si>
  <si>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</si>
  <si>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</si>
  <si>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</si>
  <si>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</si>
  <si>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</si>
  <si>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</si>
  <si>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</si>
  <si>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</si>
  <si>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</si>
  <si>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</si>
  <si>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</si>
  <si>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</si>
  <si>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</si>
  <si>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</si>
  <si>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</si>
  <si>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</si>
  <si>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</si>
  <si>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</si>
  <si>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</si>
  <si>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</si>
  <si>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</si>
  <si>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</si>
  <si>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</si>
  <si>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</si>
  <si>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</si>
  <si>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</si>
  <si>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</si>
  <si>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</si>
  <si>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</si>
  <si>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</si>
  <si>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</si>
  <si>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</si>
  <si>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</si>
  <si>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</si>
  <si>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</si>
  <si>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</si>
  <si>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</si>
  <si>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</si>
  <si>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</si>
  <si>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</si>
  <si>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</si>
  <si>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</si>
  <si>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</si>
  <si>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</si>
  <si>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</si>
  <si>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</si>
  <si>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</si>
  <si>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</si>
  <si>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</si>
  <si>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</si>
  <si>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</si>
  <si>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</si>
  <si>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</si>
  <si>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</si>
  <si>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</si>
  <si>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</si>
  <si>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</si>
  <si>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</si>
  <si>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</si>
  <si>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</si>
  <si>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</si>
  <si>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</si>
  <si>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</si>
  <si>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</si>
  <si>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</si>
  <si>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</si>
  <si>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</si>
  <si>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</si>
  <si>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</si>
  <si>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</si>
  <si>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</si>
  <si>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</si>
  <si>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</si>
  <si>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</si>
  <si>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</si>
  <si>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</si>
  <si>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</si>
  <si>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</si>
  <si>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</si>
  <si>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</si>
  <si>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</si>
  <si>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</si>
  <si>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</si>
  <si>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</si>
  <si>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</si>
  <si>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</si>
  <si>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</si>
  <si>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</si>
  <si>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</si>
  <si>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</si>
  <si>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</si>
  <si>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</si>
  <si>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</si>
  <si>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</si>
  <si>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</si>
  <si>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</si>
  <si>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</si>
  <si>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</si>
  <si>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</si>
  <si>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</si>
  <si>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</si>
  <si>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</si>
  <si>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</si>
  <si>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</si>
  <si>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</si>
  <si>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</si>
  <si>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</si>
  <si>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</si>
  <si>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</si>
  <si>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</si>
  <si>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</si>
  <si>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</si>
  <si>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</si>
  <si>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</si>
  <si>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</si>
  <si>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</si>
  <si>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</si>
  <si>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</si>
  <si>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</si>
  <si>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</si>
  <si>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</si>
  <si>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</si>
  <si>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</si>
  <si>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</si>
  <si>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</si>
  <si>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</si>
  <si>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</si>
  <si>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</si>
  <si>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</si>
  <si>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</si>
  <si>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</si>
  <si>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</si>
  <si>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</si>
  <si>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</si>
  <si>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</si>
  <si>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</si>
  <si>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</si>
  <si>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</si>
  <si>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</si>
  <si>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</si>
  <si>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</si>
  <si>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</si>
  <si>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</si>
  <si>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</si>
  <si>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</si>
  <si>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</si>
  <si>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</si>
  <si>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</si>
  <si>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</si>
  <si>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</si>
  <si>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</si>
  <si>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</si>
  <si>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</si>
  <si>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</si>
  <si>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</si>
  <si>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</si>
  <si>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</si>
  <si>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</si>
  <si>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</si>
  <si>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</si>
  <si>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</si>
  <si>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</si>
  <si>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</si>
  <si>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</si>
  <si>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</si>
  <si>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</si>
  <si>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</si>
  <si>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</si>
  <si>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</si>
  <si>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</si>
  <si>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</si>
  <si>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</si>
  <si>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</si>
  <si>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</si>
  <si>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</si>
  <si>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</si>
  <si>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</si>
  <si>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</si>
  <si>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</si>
  <si>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</si>
  <si>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</si>
  <si>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</si>
  <si>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</si>
  <si>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</si>
  <si>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</si>
  <si>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</si>
  <si>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</si>
  <si>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</si>
  <si>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</si>
  <si>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</si>
  <si>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</si>
  <si>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</si>
  <si>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</si>
  <si>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</si>
  <si>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</si>
  <si>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</si>
  <si>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</si>
  <si>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</si>
  <si>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</si>
  <si>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</si>
  <si>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</si>
  <si>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</si>
  <si>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</si>
  <si>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</si>
  <si>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</si>
  <si>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</si>
  <si>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</si>
  <si>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</si>
  <si>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</si>
  <si>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</si>
  <si>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</si>
  <si>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</si>
  <si>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</si>
  <si>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</si>
  <si>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</si>
  <si>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</si>
  <si>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</si>
  <si>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</si>
  <si>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</si>
  <si>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</si>
  <si>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</si>
  <si>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</si>
  <si>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</si>
  <si>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</si>
  <si>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</si>
  <si>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</si>
  <si>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</si>
  <si>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</si>
  <si>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</si>
  <si>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</si>
  <si>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</si>
  <si>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</si>
  <si>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</si>
  <si>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</si>
  <si>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</si>
  <si>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</si>
  <si>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</si>
  <si>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</si>
  <si>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</si>
  <si>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</si>
  <si>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</si>
  <si>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</si>
  <si>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</si>
  <si>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</si>
  <si>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</si>
  <si>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</si>
  <si>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</si>
  <si>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</si>
  <si>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</si>
  <si>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</si>
  <si>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</si>
  <si>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</si>
  <si>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</si>
  <si>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</si>
  <si>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</si>
  <si>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</si>
  <si>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</si>
  <si>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</si>
  <si>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</si>
  <si>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</si>
  <si>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</si>
  <si>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</si>
  <si>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</si>
  <si>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</si>
  <si>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</si>
  <si>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</si>
  <si>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</si>
  <si>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</si>
  <si>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</si>
  <si>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</si>
  <si>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</si>
  <si>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</si>
  <si>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</si>
  <si>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</si>
  <si>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</si>
  <si>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</si>
  <si>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</si>
  <si>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</si>
  <si>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</si>
  <si>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</si>
  <si>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</si>
  <si>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</si>
  <si>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</si>
  <si>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</si>
  <si>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</si>
  <si>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</si>
  <si>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</si>
  <si>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</si>
  <si>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</si>
  <si>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</si>
  <si>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</si>
  <si>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</si>
  <si>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</si>
  <si>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</si>
  <si>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</si>
  <si>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</si>
  <si>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</si>
  <si>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</si>
  <si>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</si>
  <si>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</si>
  <si>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</si>
  <si>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</si>
  <si>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</si>
  <si>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</si>
  <si>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</si>
  <si>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</si>
  <si>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</si>
  <si>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</si>
  <si>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</si>
  <si>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</si>
  <si>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</si>
  <si>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</si>
  <si>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</si>
  <si>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</si>
  <si>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</si>
  <si>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</si>
  <si>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</si>
  <si>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</si>
  <si>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</si>
  <si>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</si>
  <si>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</si>
  <si>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</si>
  <si>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</si>
  <si>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</si>
  <si>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</si>
  <si>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</si>
  <si>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</si>
  <si>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</si>
  <si>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</si>
  <si>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</si>
  <si>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</si>
  <si>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</si>
  <si>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</si>
  <si>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</si>
  <si>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</si>
  <si>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</si>
  <si>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</si>
  <si>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</si>
  <si>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</si>
  <si>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</si>
  <si>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</si>
  <si>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</si>
  <si>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</si>
  <si>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</si>
  <si>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</si>
  <si>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</si>
  <si>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</si>
  <si>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</si>
  <si>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</si>
  <si>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</si>
  <si>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</si>
  <si>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</si>
  <si>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</si>
  <si>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</si>
  <si>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</si>
  <si>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</si>
  <si>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</si>
  <si>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</si>
  <si>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</si>
  <si>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</si>
  <si>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</si>
  <si>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</si>
  <si>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</si>
  <si>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</si>
  <si>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</si>
  <si>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</si>
  <si>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</si>
  <si>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</si>
  <si>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</si>
  <si>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</si>
  <si>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</si>
  <si>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</si>
  <si>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</si>
  <si>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</si>
  <si>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</si>
  <si>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</si>
  <si>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</si>
  <si>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</si>
  <si>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</si>
  <si>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</si>
  <si>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</si>
  <si>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</si>
  <si>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</si>
  <si>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</si>
  <si>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</si>
  <si>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</si>
  <si>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</si>
  <si>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</si>
  <si>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</si>
  <si>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</si>
  <si>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</si>
  <si>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</si>
  <si>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</si>
  <si>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</si>
  <si>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</si>
  <si>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</si>
  <si>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</si>
  <si>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</si>
  <si>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</si>
  <si>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</si>
  <si>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</si>
  <si>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</si>
  <si>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</si>
  <si>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</si>
  <si>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</si>
  <si>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</si>
  <si>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</si>
  <si>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</si>
  <si>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</si>
  <si>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</si>
  <si>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</si>
  <si>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</si>
  <si>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</si>
  <si>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</si>
  <si>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</si>
  <si>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</si>
  <si>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</si>
  <si>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</si>
  <si>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</si>
  <si>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</si>
  <si>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</si>
  <si>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</si>
  <si>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</si>
  <si>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</si>
  <si>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</si>
  <si>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</si>
  <si>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</si>
  <si>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</si>
  <si>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</si>
  <si>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</si>
  <si>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</si>
  <si>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</si>
  <si>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</si>
  <si>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</si>
  <si>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</si>
  <si>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</si>
  <si>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</si>
  <si>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</si>
  <si>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</si>
  <si>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</si>
  <si>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</si>
  <si>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</si>
  <si>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</si>
  <si>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</si>
  <si>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</si>
  <si>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</si>
  <si>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</si>
  <si>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</si>
  <si>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</si>
  <si>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</si>
  <si>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</si>
  <si>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</si>
  <si>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</si>
  <si>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</si>
  <si>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</si>
  <si>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</si>
  <si>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</si>
  <si>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</si>
  <si>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</si>
  <si>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</si>
  <si>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</si>
  <si>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</si>
  <si>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</si>
  <si>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</si>
  <si>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</si>
  <si>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</si>
  <si>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</si>
  <si>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</si>
  <si>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</si>
  <si>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</si>
  <si>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</si>
  <si>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</si>
  <si>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</si>
  <si>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</si>
  <si>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</si>
  <si>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</si>
  <si>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</si>
  <si>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</si>
  <si>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</si>
  <si>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</si>
  <si>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</si>
  <si>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</si>
  <si>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</si>
  <si>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</si>
  <si>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</si>
  <si>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</si>
  <si>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</si>
  <si>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</si>
  <si>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</si>
  <si>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</si>
  <si>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</si>
  <si>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</si>
  <si>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</si>
  <si>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</si>
  <si>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</si>
  <si>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</si>
  <si>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</si>
  <si>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</si>
  <si>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</si>
  <si>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</si>
  <si>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</si>
  <si>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</si>
  <si>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</si>
  <si>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</si>
  <si>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</si>
  <si>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</si>
  <si>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</si>
  <si>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</si>
  <si>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</si>
  <si>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</si>
  <si>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</si>
  <si>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</si>
  <si>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</si>
  <si>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</si>
  <si>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</si>
  <si>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</si>
  <si>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</si>
  <si>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</si>
  <si>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</si>
  <si>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</si>
  <si>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</si>
  <si>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</si>
  <si>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</si>
  <si>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</si>
  <si>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</si>
  <si>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</si>
  <si>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</si>
  <si>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</si>
  <si>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</si>
  <si>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</si>
  <si>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</si>
  <si>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</si>
  <si>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</si>
  <si>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</si>
  <si>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</si>
  <si>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</si>
  <si>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</si>
  <si>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</si>
  <si>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</si>
  <si>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</si>
  <si>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</si>
  <si>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</si>
  <si>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</si>
  <si>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</si>
  <si>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</si>
  <si>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</si>
  <si>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</si>
  <si>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</si>
  <si>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</si>
  <si>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</si>
  <si>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</si>
  <si>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</si>
  <si>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</si>
  <si>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</si>
  <si>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</si>
  <si>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</si>
  <si>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</si>
  <si>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</si>
  <si>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</si>
  <si>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</si>
  <si>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</si>
  <si>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</si>
  <si>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</si>
  <si>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</si>
  <si>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</si>
  <si>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</si>
  <si>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</si>
  <si>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</si>
  <si>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</si>
  <si>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</si>
  <si>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</si>
  <si>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</si>
  <si>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</si>
  <si>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</si>
  <si>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</si>
  <si>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</si>
  <si>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</si>
  <si>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</si>
  <si>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</si>
  <si>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</si>
  <si>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</si>
  <si>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</si>
  <si>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</si>
  <si>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</si>
  <si>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</si>
  <si>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</si>
  <si>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</si>
  <si>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</si>
  <si>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</si>
  <si>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</si>
  <si>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</si>
  <si>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</si>
  <si>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</si>
  <si>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</si>
  <si>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</si>
  <si>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</si>
  <si>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</si>
  <si>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</si>
  <si>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</si>
  <si>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</si>
  <si>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</si>
  <si>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</si>
  <si>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</si>
  <si>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</si>
  <si>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</si>
  <si>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</si>
  <si>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</si>
  <si>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</si>
  <si>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</si>
  <si>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</si>
  <si>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</si>
  <si>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</si>
  <si>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</si>
  <si>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</si>
  <si>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</si>
  <si>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</si>
  <si>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</si>
  <si>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</si>
  <si>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</si>
  <si>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</si>
  <si>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</si>
  <si>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</si>
  <si>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</si>
  <si>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</si>
  <si>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</si>
  <si>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</si>
  <si>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</si>
  <si>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</si>
  <si>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</si>
  <si>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</si>
  <si>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</si>
  <si>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</si>
  <si>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</si>
  <si>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</si>
  <si>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</si>
  <si>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</si>
  <si>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</si>
  <si>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</si>
  <si>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</si>
  <si>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</si>
  <si>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</si>
  <si>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</si>
  <si>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</si>
  <si>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</si>
  <si>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</si>
  <si>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</si>
  <si>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</si>
  <si>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</si>
  <si>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</si>
  <si>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</si>
  <si>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</si>
  <si>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</si>
  <si>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</si>
  <si>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</si>
  <si>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</si>
  <si>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</si>
  <si>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</si>
  <si>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</si>
  <si>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</si>
  <si>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</si>
  <si>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</si>
  <si>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</si>
  <si>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</si>
  <si>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</si>
  <si>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</si>
  <si>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</si>
  <si>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</si>
  <si>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</si>
  <si>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</si>
  <si>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</si>
  <si>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</si>
  <si>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</si>
  <si>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</si>
  <si>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</si>
  <si>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</si>
  <si>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</si>
  <si>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</si>
  <si>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</si>
  <si>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</si>
  <si>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</si>
  <si>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</si>
  <si>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</si>
  <si>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</si>
  <si>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</si>
  <si>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</si>
  <si>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</si>
  <si>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</si>
  <si>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</si>
  <si>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</si>
  <si>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</si>
  <si>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</si>
  <si>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</si>
  <si>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</si>
  <si>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</si>
  <si>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</si>
  <si>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</si>
  <si>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</si>
  <si>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</si>
  <si>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</si>
  <si>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</si>
  <si>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</si>
  <si>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</si>
  <si>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</si>
  <si>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</si>
  <si>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</si>
  <si>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</si>
  <si>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</si>
  <si>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</si>
  <si>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</si>
  <si>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</si>
  <si>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</si>
  <si>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</si>
  <si>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</si>
  <si>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</si>
  <si>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</si>
  <si>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</si>
  <si>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</si>
  <si>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</si>
  <si>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</si>
  <si>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</si>
  <si>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</si>
  <si>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</si>
  <si>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</si>
  <si>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</si>
  <si>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</si>
  <si>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</si>
  <si>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</si>
  <si>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</si>
  <si>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</si>
  <si>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</si>
  <si>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</si>
  <si>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</si>
  <si>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</si>
  <si>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</si>
  <si>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</si>
  <si>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</si>
  <si>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</si>
  <si>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</si>
  <si>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</si>
  <si>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</si>
  <si>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</si>
  <si>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</si>
  <si>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</si>
  <si>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</si>
  <si>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</si>
  <si>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</si>
  <si>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</si>
  <si>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</si>
  <si>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</si>
  <si>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</si>
  <si>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</si>
  <si>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</si>
  <si>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</si>
  <si>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</si>
  <si>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</si>
  <si>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</si>
  <si>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</si>
  <si>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</si>
  <si>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</si>
  <si>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</si>
  <si>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</si>
  <si>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</si>
  <si>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</si>
  <si>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</si>
  <si>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</si>
  <si>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</si>
  <si>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</si>
  <si>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</si>
  <si>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</si>
  <si>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</si>
  <si>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</si>
  <si>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</si>
  <si>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</si>
  <si>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</si>
  <si>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</si>
  <si>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</si>
  <si>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</si>
  <si>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</si>
  <si>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</si>
  <si>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</si>
  <si>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</si>
  <si>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</si>
  <si>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</si>
  <si>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</si>
  <si>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</si>
  <si>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</si>
  <si>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</si>
  <si>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</si>
  <si>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</si>
  <si>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</si>
  <si>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</si>
  <si>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</si>
  <si>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</si>
  <si>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</si>
  <si>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</si>
  <si>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</si>
  <si>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</si>
  <si>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</si>
  <si>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</si>
  <si>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</si>
  <si>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</si>
  <si>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</si>
  <si>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</si>
  <si>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</si>
  <si>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</si>
  <si>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</si>
  <si>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</si>
  <si>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</si>
  <si>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</si>
  <si>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</si>
  <si>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</si>
  <si>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</si>
  <si>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</si>
  <si>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</si>
  <si>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</si>
  <si>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</si>
  <si>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</si>
  <si>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</si>
  <si>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</si>
  <si>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</si>
  <si>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</si>
  <si>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</si>
  <si>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</si>
  <si>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</si>
  <si>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</si>
  <si>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</si>
  <si>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</si>
  <si>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</si>
  <si>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</si>
  <si>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</si>
  <si>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</si>
  <si>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</si>
  <si>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</si>
  <si>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</si>
  <si>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</si>
  <si>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</si>
  <si>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</si>
  <si>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</si>
  <si>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</si>
  <si>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</si>
  <si>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</si>
  <si>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</si>
  <si>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</si>
  <si>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</si>
  <si>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</si>
  <si>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</si>
  <si>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</si>
  <si>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</si>
  <si>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</si>
  <si>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</si>
  <si>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</si>
  <si>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</si>
  <si>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</si>
  <si>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</si>
  <si>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</si>
  <si>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</si>
  <si>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</si>
  <si>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</si>
  <si>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</si>
  <si>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</si>
  <si>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</si>
  <si>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</si>
  <si>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</si>
  <si>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</si>
  <si>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</si>
  <si>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</si>
  <si>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</si>
  <si>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</si>
  <si>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</si>
  <si>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</si>
  <si>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</si>
  <si>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</si>
  <si>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</si>
  <si>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</si>
  <si>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</si>
  <si>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</si>
  <si>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</si>
  <si>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</si>
  <si>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</si>
  <si>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</si>
  <si>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</si>
  <si>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</si>
  <si>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</si>
  <si>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</si>
  <si>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</si>
  <si>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</si>
  <si>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</si>
  <si>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</si>
  <si>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</si>
  <si>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</si>
  <si>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</si>
  <si>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</si>
  <si>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</si>
  <si>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</si>
  <si>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</si>
  <si>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</si>
  <si>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</si>
  <si>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</si>
  <si>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</si>
  <si>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</si>
  <si>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</si>
  <si>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</si>
  <si>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</si>
  <si>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</si>
  <si>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</si>
  <si>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</si>
  <si>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</si>
  <si>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</si>
  <si>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</si>
  <si>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</si>
  <si>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</si>
  <si>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</si>
  <si>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</si>
  <si>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</si>
  <si>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</si>
  <si>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</si>
  <si>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</si>
  <si>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</si>
  <si>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</si>
  <si>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</si>
  <si>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</si>
  <si>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</si>
  <si>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</si>
  <si>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</si>
  <si>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</si>
  <si>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</si>
  <si>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</si>
  <si>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</si>
  <si>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</si>
  <si>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</si>
  <si>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</si>
  <si>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</si>
  <si>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</si>
  <si>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</si>
  <si>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</si>
  <si>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</si>
  <si>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</si>
  <si>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</si>
  <si>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</si>
  <si>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</si>
  <si>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</si>
  <si>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</si>
  <si>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</si>
  <si>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</si>
  <si>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</si>
  <si>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</si>
  <si>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</si>
  <si>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</si>
  <si>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</si>
  <si>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</si>
  <si>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</si>
  <si>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</si>
  <si>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</si>
  <si>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</si>
  <si>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</si>
  <si>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</si>
  <si>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</si>
  <si>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</si>
  <si>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</si>
  <si>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</si>
  <si>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</si>
  <si>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</si>
  <si>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</si>
  <si>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</si>
  <si>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</si>
  <si>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</si>
  <si>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</si>
  <si>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</si>
  <si>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</si>
  <si>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</si>
  <si>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</si>
  <si>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</si>
  <si>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</si>
  <si>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</si>
  <si>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</si>
  <si>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</si>
  <si>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</si>
  <si>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</si>
  <si>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</si>
  <si>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</si>
  <si>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</si>
  <si>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</si>
  <si>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</si>
  <si>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</si>
  <si>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</si>
  <si>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</si>
  <si>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</si>
  <si>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</si>
  <si>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</si>
  <si>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</si>
  <si>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</si>
  <si>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</si>
  <si>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</si>
  <si>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</si>
  <si>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</si>
  <si>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</si>
  <si>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</si>
  <si>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</si>
  <si>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</si>
  <si>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</si>
  <si>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</si>
  <si>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</si>
  <si>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</si>
  <si>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</si>
  <si>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</si>
  <si>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</si>
  <si>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</si>
  <si>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</si>
  <si>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</si>
  <si>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</si>
  <si>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</si>
  <si>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</si>
  <si>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</si>
  <si>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</si>
  <si>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</si>
  <si>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</si>
  <si>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</si>
  <si>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</si>
  <si>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</si>
  <si>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</si>
  <si>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</si>
  <si>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</si>
  <si>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</si>
  <si>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</si>
  <si>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</si>
  <si>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</si>
  <si>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</si>
  <si>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</si>
  <si>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</si>
  <si>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</si>
  <si>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</si>
  <si>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</si>
  <si>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</si>
  <si>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</si>
  <si>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</si>
  <si>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</si>
  <si>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</si>
  <si>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</si>
  <si>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</si>
  <si>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</si>
  <si>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</si>
  <si>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</si>
  <si>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</si>
  <si>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</si>
  <si>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</si>
  <si>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</si>
  <si>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</si>
  <si>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</si>
  <si>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</si>
  <si>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</si>
  <si>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</si>
  <si>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</si>
  <si>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</si>
  <si>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</si>
  <si>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</si>
  <si>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</si>
  <si>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</si>
  <si>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</si>
  <si>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</si>
  <si>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</si>
  <si>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</si>
  <si>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</si>
  <si>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</si>
  <si>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</si>
  <si>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</si>
  <si>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</si>
  <si>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</si>
  <si>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</si>
  <si>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</si>
  <si>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</si>
  <si>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</si>
  <si>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</si>
  <si>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</si>
  <si>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</si>
  <si>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</si>
  <si>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</si>
  <si>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</si>
  <si>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</si>
  <si>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</si>
  <si>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</si>
  <si>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</si>
  <si>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</si>
  <si>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</si>
  <si>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</si>
  <si>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</si>
  <si>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</si>
  <si>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</si>
  <si>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</si>
  <si>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</si>
  <si>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</si>
  <si>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</si>
  <si>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</si>
  <si>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</si>
  <si>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</si>
  <si>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</si>
  <si>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</si>
  <si>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</si>
  <si>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</si>
  <si>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</si>
  <si>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</si>
  <si>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</si>
  <si>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</si>
  <si>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</si>
  <si>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</si>
  <si>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</si>
  <si>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</si>
  <si>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</si>
  <si>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</si>
  <si>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</si>
  <si>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</si>
  <si>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</si>
  <si>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</si>
  <si>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</si>
  <si>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</si>
  <si>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</si>
  <si>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</si>
  <si>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</si>
  <si>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</si>
  <si>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</si>
  <si>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</si>
  <si>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</si>
  <si>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</si>
  <si>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</si>
  <si>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</si>
  <si>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</si>
  <si>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</si>
  <si>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</si>
  <si>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</si>
  <si>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</si>
  <si>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</si>
  <si>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</si>
  <si>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</si>
  <si>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</si>
  <si>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</si>
  <si>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</si>
  <si>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</si>
  <si>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</si>
  <si>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</si>
  <si>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</si>
  <si>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</si>
  <si>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</si>
  <si>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</si>
  <si>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</si>
  <si>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</si>
  <si>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</si>
  <si>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</si>
  <si>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</si>
  <si>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</si>
  <si>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</si>
  <si>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</si>
  <si>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</si>
  <si>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</si>
  <si>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</si>
  <si>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</si>
  <si>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</si>
  <si>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</si>
  <si>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</si>
  <si>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</si>
  <si>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</si>
  <si>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</si>
  <si>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</si>
  <si>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</si>
  <si>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</si>
  <si>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</si>
  <si>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</si>
  <si>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</si>
  <si>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</si>
  <si>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</si>
  <si>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</si>
  <si>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</si>
  <si>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</si>
  <si>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</si>
  <si>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</si>
  <si>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</si>
  <si>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</si>
  <si>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</si>
  <si>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</si>
  <si>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</si>
  <si>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</si>
  <si>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</si>
  <si>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</si>
  <si>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</si>
  <si>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</si>
  <si>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</si>
  <si>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</si>
  <si>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</si>
  <si>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</si>
  <si>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</si>
  <si>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</si>
  <si>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</si>
  <si>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</si>
  <si>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</si>
  <si>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</si>
  <si>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</si>
  <si>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</si>
  <si>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</si>
  <si>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</si>
  <si>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</si>
  <si>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</si>
  <si>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</si>
  <si>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</si>
  <si>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</si>
  <si>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</si>
  <si>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</si>
  <si>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</si>
  <si>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</si>
  <si>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</si>
  <si>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</si>
  <si>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</si>
  <si>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</si>
  <si>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</si>
  <si>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</si>
  <si>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</si>
  <si>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</si>
  <si>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</si>
  <si>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</si>
  <si>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</si>
  <si>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</si>
  <si>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</si>
  <si>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</si>
  <si>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</si>
  <si>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</si>
  <si>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</si>
  <si>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</si>
  <si>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</si>
  <si>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</si>
  <si>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</si>
  <si>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</si>
  <si>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</si>
  <si>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</si>
  <si>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</si>
  <si>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</si>
  <si>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</si>
  <si>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</si>
  <si>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</si>
  <si>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</si>
  <si>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</si>
  <si>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</si>
  <si>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</si>
  <si>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</si>
  <si>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</si>
  <si>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</si>
  <si>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</si>
  <si>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</si>
  <si>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</si>
  <si>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</si>
  <si>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</si>
  <si>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</si>
  <si>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</si>
  <si>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</si>
  <si>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</si>
  <si>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</si>
  <si>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</si>
  <si>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</si>
  <si>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</si>
  <si>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</si>
  <si>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</si>
  <si>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</si>
  <si>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</si>
  <si>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</si>
  <si>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</si>
  <si>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</si>
  <si>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</si>
  <si>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</si>
  <si>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</si>
  <si>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</si>
  <si>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</si>
  <si>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</si>
  <si>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</si>
  <si>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</si>
  <si>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</si>
  <si>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</si>
  <si>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</si>
  <si>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</si>
  <si>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</si>
  <si>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</si>
  <si>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</si>
  <si>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</si>
  <si>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</si>
  <si>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</si>
  <si>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</si>
  <si>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</si>
  <si>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</si>
  <si>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</si>
  <si>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</si>
  <si>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</si>
  <si>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</si>
  <si>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</si>
  <si>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</si>
  <si>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</si>
  <si>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</si>
  <si>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</si>
  <si>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</si>
  <si>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</si>
  <si>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</si>
  <si>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</si>
  <si>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</si>
  <si>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</si>
  <si>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</si>
  <si>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</si>
  <si>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</si>
  <si>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</si>
  <si>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</si>
  <si>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</si>
  <si>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</si>
  <si>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</si>
  <si>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</si>
  <si>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</si>
  <si>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</si>
  <si>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</si>
  <si>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</si>
  <si>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</si>
  <si>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</si>
  <si>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</si>
  <si>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</si>
  <si>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</si>
  <si>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</si>
  <si>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</si>
  <si>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</si>
  <si>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</si>
  <si>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</si>
  <si>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</si>
  <si>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</si>
  <si>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</si>
  <si>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</si>
  <si>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</si>
  <si>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</si>
  <si>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</si>
  <si>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</si>
  <si>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</si>
  <si>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</si>
  <si>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</si>
  <si>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</si>
  <si>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</si>
  <si>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</si>
  <si>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</si>
  <si>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</si>
  <si>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</si>
  <si>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</si>
  <si>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</si>
  <si>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</si>
  <si>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</si>
  <si>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</si>
  <si>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</si>
  <si>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</si>
  <si>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</si>
  <si>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</si>
  <si>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</si>
  <si>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</si>
  <si>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</si>
  <si>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</si>
  <si>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</si>
  <si>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</si>
  <si>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</si>
  <si>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</si>
  <si>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</si>
  <si>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</si>
  <si>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</si>
  <si>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</si>
  <si>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</si>
  <si>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</si>
  <si>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</si>
  <si>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</si>
  <si>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</si>
  <si>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</si>
  <si>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</si>
  <si>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</si>
  <si>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</si>
  <si>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</si>
  <si>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</si>
  <si>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</si>
  <si>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</si>
  <si>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</si>
  <si>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</si>
  <si>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</si>
  <si>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</si>
  <si>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</si>
  <si>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</si>
  <si>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</si>
  <si>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</si>
  <si>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</si>
  <si>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</si>
  <si>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</si>
  <si>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</si>
  <si>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</si>
  <si>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</si>
  <si>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</si>
  <si>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</si>
  <si>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</si>
  <si>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</si>
  <si>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</si>
  <si>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</si>
  <si>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</si>
  <si>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</si>
  <si>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</si>
  <si>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</si>
  <si>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</si>
  <si>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</si>
  <si>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</si>
  <si>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</si>
  <si>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</si>
  <si>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</si>
  <si>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</si>
  <si>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</si>
  <si>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</si>
  <si>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</si>
  <si>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</si>
  <si>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</si>
  <si>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</si>
  <si>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</si>
  <si>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</si>
  <si>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</si>
  <si>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</si>
  <si>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</si>
  <si>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</si>
  <si>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</si>
  <si>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</si>
  <si>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</si>
  <si>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</si>
  <si>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</si>
  <si>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</si>
  <si>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</si>
  <si>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</si>
  <si>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</si>
  <si>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</si>
  <si>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</si>
  <si>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</si>
  <si>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</si>
  <si>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</si>
  <si>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</si>
  <si>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</si>
  <si>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</si>
  <si>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</si>
  <si>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</si>
  <si>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</si>
  <si>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</si>
  <si>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</si>
  <si>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</si>
  <si>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</si>
  <si>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</si>
  <si>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</si>
  <si>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</si>
  <si>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</si>
  <si>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</si>
  <si>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</si>
  <si>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</si>
  <si>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</si>
  <si>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</si>
  <si>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</si>
  <si>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</si>
  <si>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</si>
  <si>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</si>
  <si>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</si>
  <si>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</si>
  <si>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</si>
  <si>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</si>
  <si>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</si>
  <si>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</si>
  <si>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</si>
  <si>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</si>
  <si>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</si>
  <si>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</si>
  <si>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</si>
  <si>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</si>
  <si>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</si>
  <si>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</si>
  <si>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</si>
  <si>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</si>
  <si>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</si>
  <si>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</si>
  <si>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</si>
  <si>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</si>
  <si>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</si>
  <si>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</si>
  <si>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</si>
  <si>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</si>
  <si>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</si>
  <si>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</si>
  <si>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</si>
  <si>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</si>
  <si>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</si>
  <si>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</si>
  <si>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</si>
  <si>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</si>
  <si>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</si>
  <si>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</si>
  <si>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</si>
  <si>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</si>
  <si>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</si>
  <si>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</si>
  <si>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</si>
  <si>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</si>
  <si>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</si>
  <si>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</si>
  <si>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</si>
  <si>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</si>
  <si>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</si>
  <si>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</si>
  <si>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</si>
  <si>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</si>
  <si>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</si>
  <si>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</si>
  <si>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</si>
  <si>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</si>
  <si>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</si>
  <si>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</si>
  <si>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</si>
  <si>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</si>
  <si>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</si>
  <si>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</si>
  <si>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</si>
  <si>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</si>
  <si>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</si>
  <si>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</si>
  <si>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</si>
  <si>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</si>
  <si>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</si>
  <si>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</si>
  <si>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</si>
  <si>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</si>
  <si>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</si>
  <si>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</si>
  <si>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</si>
  <si>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</si>
  <si>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</si>
  <si>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</si>
  <si>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</si>
  <si>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</si>
  <si>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</si>
  <si>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</si>
  <si>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</si>
  <si>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</si>
  <si>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</si>
  <si>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</si>
  <si>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</si>
  <si>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</si>
  <si>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</si>
  <si>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</si>
  <si>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</si>
  <si>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</si>
  <si>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</si>
  <si>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</si>
  <si>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</si>
  <si>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</si>
  <si>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</si>
  <si>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</si>
  <si>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</si>
  <si>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</si>
  <si>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</si>
  <si>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</si>
  <si>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</si>
  <si>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</si>
  <si>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</si>
  <si>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</si>
  <si>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</si>
  <si>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</si>
  <si>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</si>
  <si>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</si>
  <si>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</si>
  <si>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</si>
  <si>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</si>
  <si>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</si>
  <si>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</si>
  <si>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</si>
  <si>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</si>
  <si>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</si>
  <si>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</si>
  <si>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</si>
  <si>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</si>
  <si>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</si>
  <si>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</si>
  <si>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</si>
  <si>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</si>
  <si>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</si>
  <si>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</si>
  <si>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</si>
  <si>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</si>
  <si>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</si>
  <si>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</si>
  <si>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</si>
  <si>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</si>
  <si>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</si>
  <si>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</si>
  <si>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</si>
  <si>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</si>
  <si>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</si>
  <si>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</si>
  <si>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</si>
  <si>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</si>
  <si>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</si>
  <si>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</si>
  <si>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</si>
  <si>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</si>
  <si>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</si>
  <si>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</si>
  <si>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</si>
  <si>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</si>
  <si>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</si>
  <si>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</si>
  <si>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</si>
  <si>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</si>
  <si>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</si>
  <si>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</si>
  <si>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</si>
  <si>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</si>
  <si>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</si>
  <si>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</si>
  <si>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</si>
  <si>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</si>
  <si>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</si>
  <si>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</si>
  <si>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</si>
  <si>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</si>
  <si>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</si>
  <si>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</si>
  <si>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</si>
  <si>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</si>
  <si>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</si>
  <si>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</si>
  <si>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</si>
  <si>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</si>
  <si>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</si>
  <si>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</si>
  <si>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</si>
  <si>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</si>
  <si>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</si>
  <si>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</si>
  <si>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</si>
  <si>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</si>
  <si>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</si>
  <si>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</si>
  <si>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</si>
  <si>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</si>
  <si>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</si>
  <si>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</si>
  <si>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</si>
  <si>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</si>
  <si>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</si>
  <si>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</si>
  <si>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</si>
  <si>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</si>
  <si>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</si>
  <si>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</si>
  <si>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</si>
  <si>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</si>
  <si>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</si>
  <si>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</si>
  <si>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</si>
  <si>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</si>
  <si>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</si>
  <si>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</si>
  <si>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</si>
  <si>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</si>
  <si>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</si>
  <si>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</si>
  <si>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</si>
  <si>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</si>
  <si>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</si>
  <si>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</si>
  <si>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</si>
  <si>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</si>
  <si>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</si>
  <si>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</si>
  <si>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</si>
  <si>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</si>
  <si>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</si>
  <si>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</si>
  <si>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</si>
  <si>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</si>
  <si>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</si>
  <si>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</si>
  <si>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</si>
  <si>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</si>
  <si>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</si>
  <si>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</si>
  <si>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</si>
  <si>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</si>
  <si>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</si>
  <si>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</si>
  <si>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</si>
  <si>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</si>
  <si>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</si>
  <si>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</si>
  <si>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</si>
  <si>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</si>
  <si>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</si>
  <si>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</si>
  <si>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</si>
  <si>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</si>
  <si>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</si>
  <si>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</si>
  <si>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</si>
  <si>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</si>
  <si>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</si>
  <si>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</si>
  <si>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</si>
  <si>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</si>
  <si>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</si>
  <si>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</si>
  <si>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</si>
  <si>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</si>
  <si>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</si>
  <si>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</si>
  <si>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</si>
  <si>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</si>
  <si>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</si>
  <si>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</si>
  <si>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</si>
  <si>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</si>
  <si>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</si>
  <si>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</si>
  <si>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</si>
  <si>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</si>
  <si>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</si>
  <si>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</si>
  <si>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</si>
  <si>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</si>
  <si>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</si>
  <si>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</si>
  <si>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</si>
  <si>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</si>
  <si>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</si>
  <si>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</si>
  <si>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</si>
  <si>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</si>
  <si>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</si>
  <si>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</si>
  <si>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</si>
  <si>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</si>
  <si>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</si>
  <si>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</si>
  <si>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</si>
  <si>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</si>
  <si>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</si>
  <si>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</si>
  <si>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</si>
  <si>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</si>
  <si>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</si>
  <si>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</si>
  <si>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</si>
  <si>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</si>
  <si>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</si>
  <si>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</si>
  <si>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</si>
  <si>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</si>
  <si>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</si>
  <si>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</si>
  <si>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</si>
  <si>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</si>
  <si>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</si>
  <si>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</si>
  <si>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</si>
  <si>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</si>
  <si>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</si>
  <si>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</si>
  <si>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</si>
  <si>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</si>
  <si>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</si>
  <si>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</si>
  <si>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</si>
  <si>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</si>
  <si>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</si>
  <si>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</si>
  <si>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</si>
  <si>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</si>
  <si>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</si>
  <si>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</si>
  <si>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</si>
  <si>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</si>
  <si>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</si>
  <si>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</si>
  <si>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</si>
  <si>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</si>
  <si>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</si>
  <si>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</si>
  <si>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</si>
  <si>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</si>
  <si>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</si>
  <si>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</si>
  <si>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</si>
  <si>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</si>
  <si>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</si>
  <si>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</si>
  <si>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</si>
  <si>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</si>
  <si>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</si>
  <si>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</si>
  <si>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</si>
  <si>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</si>
  <si>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</si>
  <si>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</si>
  <si>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</si>
  <si>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</si>
  <si>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</si>
  <si>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</si>
  <si>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</si>
  <si>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</si>
  <si>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</si>
  <si>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</si>
  <si>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</si>
  <si>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</si>
  <si>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</si>
  <si>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</si>
  <si>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</si>
  <si>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</si>
  <si>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</si>
  <si>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</si>
  <si>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</si>
  <si>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</si>
  <si>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</si>
  <si>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</si>
  <si>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</si>
  <si>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</si>
  <si>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</si>
  <si>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</si>
  <si>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</si>
  <si>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</si>
  <si>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</si>
  <si>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</si>
  <si>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</si>
  <si>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</si>
  <si>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</si>
  <si>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</si>
  <si>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</si>
  <si>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</si>
  <si>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</si>
  <si>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</si>
  <si>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</si>
  <si>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</si>
  <si>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</si>
  <si>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</si>
  <si>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</si>
  <si>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</si>
  <si>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</si>
  <si>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</si>
  <si>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</si>
  <si>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</si>
  <si>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</si>
  <si>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</si>
  <si>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</si>
  <si>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</si>
  <si>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</si>
  <si>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</si>
  <si>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</si>
  <si>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</si>
  <si>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</si>
  <si>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</si>
  <si>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</si>
  <si>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</si>
  <si>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</si>
  <si>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</si>
  <si>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</si>
  <si>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</si>
  <si>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</si>
  <si>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</si>
  <si>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</si>
  <si>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</si>
  <si>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</si>
  <si>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</si>
  <si>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</si>
  <si>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</si>
  <si>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</si>
  <si>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</si>
  <si>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</si>
  <si>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</si>
  <si>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</si>
  <si>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</si>
  <si>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</si>
  <si>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</si>
  <si>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</si>
  <si>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</si>
  <si>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</si>
  <si>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</si>
  <si>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</si>
  <si>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</si>
  <si>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</si>
  <si>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</si>
  <si>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</si>
  <si>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</si>
  <si>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</si>
  <si>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</si>
  <si>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</si>
  <si>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</si>
  <si>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</si>
  <si>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</si>
  <si>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</si>
  <si>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</si>
  <si>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</si>
  <si>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</si>
  <si>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</si>
  <si>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</si>
  <si>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</si>
  <si>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</si>
  <si>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</si>
  <si>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</si>
  <si>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</si>
  <si>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</si>
  <si>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</si>
  <si>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</si>
  <si>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</si>
  <si>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</si>
  <si>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</si>
  <si>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</si>
  <si>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</si>
  <si>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</si>
  <si>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</si>
  <si>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</si>
  <si>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</si>
  <si>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</si>
  <si>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</si>
  <si>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</si>
  <si>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</si>
  <si>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</si>
  <si>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</si>
  <si>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</si>
  <si>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</si>
  <si>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</si>
  <si>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</si>
  <si>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</si>
  <si>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</si>
  <si>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</si>
  <si>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</si>
  <si>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</si>
  <si>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</si>
  <si>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</si>
  <si>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</si>
  <si>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</si>
  <si>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</si>
  <si>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</si>
  <si>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</si>
  <si>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</si>
  <si>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</si>
  <si>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</si>
  <si>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</si>
  <si>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</si>
  <si>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</si>
  <si>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</si>
  <si>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</si>
  <si>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</si>
  <si>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</si>
  <si>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</si>
  <si>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</si>
  <si>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</si>
  <si>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</si>
  <si>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</si>
  <si>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</si>
  <si>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</si>
  <si>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</si>
  <si>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</si>
  <si>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</si>
  <si>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</si>
  <si>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</si>
  <si>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</si>
  <si>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</si>
  <si>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</si>
  <si>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</si>
  <si>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</si>
  <si>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</si>
  <si>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</si>
  <si>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</si>
  <si>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</si>
  <si>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</si>
  <si>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</si>
  <si>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</si>
  <si>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</si>
  <si>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</si>
  <si>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</si>
  <si>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</si>
  <si>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</si>
  <si>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</si>
  <si>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</si>
  <si>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</si>
  <si>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</si>
  <si>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</si>
  <si>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</si>
  <si>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</si>
  <si>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</si>
  <si>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</si>
  <si>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</si>
  <si>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</si>
  <si>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</si>
  <si>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</si>
  <si>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</si>
  <si>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</si>
  <si>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</si>
  <si>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</si>
  <si>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</si>
  <si>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</si>
  <si>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</si>
  <si>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</si>
  <si>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</si>
  <si>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</si>
  <si>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</si>
  <si>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</si>
  <si>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</si>
  <si>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</si>
  <si>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</si>
  <si>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</si>
  <si>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</si>
  <si>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</si>
  <si>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</si>
  <si>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</si>
  <si>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</si>
  <si>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</si>
  <si>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</si>
  <si>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</si>
  <si>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</si>
  <si>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</si>
  <si>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</si>
  <si>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</si>
  <si>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</si>
  <si>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</si>
  <si>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</si>
  <si>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</si>
  <si>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</si>
  <si>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</si>
  <si>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</si>
  <si>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</si>
  <si>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</si>
  <si>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</si>
  <si>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</si>
  <si>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</si>
  <si>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</si>
  <si>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</si>
  <si>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</si>
  <si>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</si>
  <si>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</si>
  <si>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</si>
  <si>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</si>
  <si>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</si>
  <si>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</si>
  <si>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</si>
  <si>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</si>
  <si>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</si>
  <si>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</si>
  <si>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</si>
  <si>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</si>
  <si>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</si>
  <si>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</si>
  <si>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</si>
  <si>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</si>
  <si>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</si>
  <si>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</si>
  <si>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</si>
  <si>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</si>
  <si>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</si>
  <si>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</si>
  <si>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</si>
  <si>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</si>
  <si>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</si>
  <si>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</si>
  <si>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</si>
  <si>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</si>
  <si>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</si>
  <si>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</si>
  <si>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</si>
  <si>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</si>
  <si>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</si>
  <si>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</si>
  <si>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</si>
  <si>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</si>
  <si>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</si>
  <si>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</si>
  <si>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</si>
  <si>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</si>
  <si>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</si>
  <si>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</si>
  <si>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</si>
  <si>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</si>
  <si>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</si>
  <si>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</si>
  <si>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</si>
  <si>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</si>
  <si>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</si>
  <si>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</si>
  <si>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</si>
  <si>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</si>
  <si>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</si>
  <si>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</si>
  <si>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</si>
  <si>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</si>
  <si>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</si>
  <si>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</si>
  <si>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</si>
  <si>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</si>
  <si>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</si>
  <si>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</si>
  <si>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</si>
  <si>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</si>
  <si>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</si>
  <si>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</si>
  <si>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</si>
  <si>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</si>
  <si>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</si>
  <si>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</si>
  <si>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</si>
  <si>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</si>
  <si>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</si>
  <si>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</si>
  <si>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</si>
  <si>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</si>
  <si>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</si>
  <si>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</si>
  <si>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</si>
  <si>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</si>
  <si>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</si>
  <si>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</si>
  <si>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</si>
  <si>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</si>
  <si>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</si>
  <si>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</si>
  <si>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</si>
  <si>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</si>
  <si>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</si>
  <si>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</si>
  <si>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</si>
  <si>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</si>
  <si>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</si>
  <si>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</si>
  <si>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</si>
  <si>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</si>
  <si>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</si>
  <si>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</si>
  <si>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</si>
  <si>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</si>
  <si>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</si>
  <si>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</si>
  <si>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</si>
  <si>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</si>
  <si>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</si>
  <si>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</si>
  <si>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</si>
  <si>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</si>
  <si>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</si>
  <si>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</si>
  <si>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</si>
  <si>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</si>
  <si>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</si>
  <si>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</si>
  <si>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</si>
  <si>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</si>
  <si>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</si>
  <si>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</si>
  <si>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</si>
  <si>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</si>
  <si>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</si>
  <si>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</si>
  <si>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</si>
  <si>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</si>
  <si>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</si>
  <si>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</si>
  <si>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</si>
  <si>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</si>
  <si>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</si>
  <si>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</si>
  <si>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</si>
  <si>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</si>
  <si>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</si>
  <si>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</si>
  <si>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</si>
  <si>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</si>
  <si>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</si>
  <si>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</si>
  <si>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</si>
  <si>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</si>
  <si>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</si>
  <si>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</si>
  <si>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</si>
  <si>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</si>
  <si>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</si>
  <si>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</si>
  <si>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</si>
  <si>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</si>
  <si>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</si>
  <si>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</si>
  <si>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</si>
  <si>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</si>
  <si>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</si>
  <si>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</si>
  <si>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</si>
  <si>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</si>
  <si>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</si>
  <si>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</si>
  <si>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</si>
  <si>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</si>
  <si>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</si>
  <si>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</si>
  <si>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</si>
  <si>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</si>
  <si>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</si>
  <si>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</si>
  <si>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</si>
  <si>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</si>
  <si>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</si>
  <si>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</si>
  <si>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</si>
  <si>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</si>
  <si>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</si>
  <si>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</si>
  <si>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</si>
  <si>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</si>
  <si>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</si>
  <si>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</si>
  <si>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</si>
  <si>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</si>
  <si>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</si>
  <si>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</si>
  <si>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</si>
  <si>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</si>
  <si>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</si>
  <si>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</si>
  <si>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</si>
  <si>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</si>
  <si>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</si>
  <si>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</si>
  <si>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</si>
  <si>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</si>
  <si>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</si>
  <si>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</si>
  <si>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</si>
  <si>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</si>
  <si>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</si>
  <si>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</si>
  <si>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</si>
  <si>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</si>
  <si>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</si>
  <si>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</si>
  <si>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</si>
  <si>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</si>
  <si>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</si>
  <si>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</si>
  <si>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</si>
  <si>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</si>
  <si>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</si>
  <si>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</si>
  <si>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</si>
  <si>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</si>
  <si>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</si>
  <si>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</si>
  <si>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</si>
  <si>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</si>
  <si>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</si>
  <si>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</si>
  <si>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</si>
  <si>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</si>
  <si>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</si>
  <si>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</si>
  <si>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</si>
  <si>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</si>
  <si>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</si>
  <si>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</si>
  <si>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</si>
  <si>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</si>
  <si>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</si>
  <si>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</si>
  <si>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</si>
  <si>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</si>
  <si>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</si>
  <si>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</si>
  <si>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</si>
  <si>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</si>
  <si>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</si>
  <si>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</si>
  <si>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</si>
  <si>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</si>
  <si>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</si>
  <si>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</si>
  <si>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</si>
  <si>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</si>
  <si>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</si>
  <si>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</si>
  <si>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</si>
  <si>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</si>
  <si>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</si>
  <si>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</si>
  <si>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</si>
  <si>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</si>
  <si>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</si>
  <si>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</si>
  <si>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</si>
  <si>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</si>
  <si>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</si>
  <si>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</si>
  <si>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</si>
  <si>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</si>
  <si>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</si>
  <si>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</si>
  <si>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</si>
  <si>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</si>
  <si>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</si>
  <si>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</si>
  <si>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</si>
  <si>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</si>
  <si>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</si>
  <si>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</si>
  <si>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</si>
  <si>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</si>
  <si>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</si>
  <si>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</si>
  <si>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</si>
  <si>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</si>
  <si>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</si>
  <si>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</si>
  <si>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</si>
  <si>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</si>
  <si>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</si>
  <si>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</si>
  <si>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</si>
  <si>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</si>
  <si>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</si>
  <si>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</si>
  <si>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</si>
  <si>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</si>
  <si>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</si>
  <si>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</si>
  <si>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</si>
  <si>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</si>
  <si>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</si>
  <si>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</si>
  <si>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</si>
  <si>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</si>
  <si>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</si>
  <si>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</si>
  <si>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</si>
  <si>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</si>
  <si>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</si>
  <si>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</si>
  <si>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</si>
  <si>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</si>
  <si>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</si>
  <si>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</si>
  <si>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</si>
  <si>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</si>
  <si>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</si>
  <si>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</si>
  <si>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</si>
  <si>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</si>
  <si>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</si>
  <si>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</si>
  <si>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</si>
  <si>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</si>
  <si>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</si>
  <si>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</si>
  <si>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</si>
  <si>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</si>
  <si>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</si>
  <si>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</si>
  <si>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</si>
  <si>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</si>
  <si>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</si>
  <si>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</si>
  <si>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</si>
  <si>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</si>
  <si>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</si>
  <si>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</si>
  <si>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</si>
  <si>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</si>
  <si>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</si>
  <si>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</si>
  <si>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</si>
  <si>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</si>
  <si>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</si>
  <si>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</si>
  <si>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</si>
  <si>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</si>
  <si>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</si>
  <si>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</si>
  <si>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</si>
  <si>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</si>
  <si>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</si>
  <si>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</si>
  <si>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</si>
  <si>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</si>
  <si>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</si>
  <si>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</si>
  <si>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</si>
  <si>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</si>
  <si>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</si>
  <si>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</si>
  <si>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</si>
  <si>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</si>
  <si>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</si>
  <si>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</si>
  <si>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</si>
  <si>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</si>
  <si>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</si>
  <si>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</si>
  <si>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</si>
  <si>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</si>
  <si>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</si>
  <si>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</si>
  <si>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</si>
  <si>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</si>
  <si>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</si>
  <si>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</si>
  <si>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</si>
  <si>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</si>
  <si>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</si>
  <si>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</si>
  <si>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</si>
  <si>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</si>
  <si>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</si>
  <si>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</si>
  <si>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</si>
  <si>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</si>
  <si>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</si>
  <si>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</si>
  <si>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</si>
  <si>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</si>
  <si>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</si>
  <si>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</si>
  <si>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</si>
  <si>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</si>
  <si>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</si>
  <si>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</si>
  <si>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</si>
  <si>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</si>
  <si>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</si>
  <si>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</si>
  <si>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</si>
  <si>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</si>
  <si>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</si>
  <si>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</si>
  <si>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</si>
  <si>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</si>
  <si>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</si>
  <si>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</si>
  <si>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</si>
  <si>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</si>
  <si>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</si>
  <si>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</si>
  <si>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</si>
  <si>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</si>
  <si>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</si>
  <si>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</si>
  <si>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</si>
  <si>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</si>
  <si>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</si>
  <si>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</si>
  <si>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</si>
  <si>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</si>
  <si>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</si>
  <si>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</si>
  <si>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</si>
  <si>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</si>
  <si>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</si>
  <si>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</si>
  <si>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</si>
  <si>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</si>
  <si>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</si>
  <si>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</si>
  <si>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</si>
  <si>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</si>
  <si>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</si>
  <si>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</si>
  <si>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</si>
  <si>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</si>
  <si>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</si>
  <si>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</si>
  <si>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</si>
  <si>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</si>
  <si>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</si>
  <si>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</si>
  <si>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</si>
  <si>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</si>
  <si>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</si>
  <si>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</si>
  <si>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</si>
  <si>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</si>
  <si>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</si>
  <si>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</si>
  <si>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</si>
  <si>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</si>
  <si>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</si>
  <si>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</si>
  <si>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</si>
  <si>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</si>
  <si>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</si>
  <si>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</si>
  <si>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</si>
  <si>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</si>
  <si>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</si>
  <si>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</si>
  <si>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</si>
  <si>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</si>
  <si>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</si>
  <si>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</si>
  <si>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</si>
  <si>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</si>
  <si>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</si>
  <si>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</si>
  <si>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</si>
  <si>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</si>
  <si>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</si>
  <si>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</si>
  <si>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</si>
  <si>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</si>
  <si>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</si>
  <si>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</si>
  <si>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</si>
  <si>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</si>
  <si>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</si>
  <si>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</si>
  <si>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</si>
  <si>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</si>
  <si>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</si>
  <si>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</si>
  <si>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</si>
  <si>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</si>
  <si>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</si>
  <si>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</si>
  <si>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</si>
  <si>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</si>
  <si>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</si>
  <si>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</si>
  <si>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</si>
  <si>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</si>
  <si>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</si>
  <si>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</si>
  <si>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</si>
  <si>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</si>
  <si>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</si>
  <si>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</si>
  <si>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</si>
  <si>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</si>
  <si>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</si>
  <si>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</si>
  <si>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</si>
  <si>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</si>
  <si>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</si>
  <si>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</si>
  <si>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</si>
  <si>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</si>
  <si>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</si>
  <si>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</si>
  <si>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</si>
  <si>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</si>
  <si>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</si>
  <si>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</si>
  <si>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</si>
  <si>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</si>
  <si>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</si>
  <si>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</si>
  <si>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</si>
  <si>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</si>
  <si>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</si>
  <si>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</si>
  <si>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</si>
  <si>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</si>
  <si>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</si>
  <si>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</si>
  <si>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</si>
  <si>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</si>
  <si>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</si>
  <si>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</si>
  <si>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</si>
  <si>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</si>
  <si>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</si>
  <si>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</si>
  <si>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</si>
  <si>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</si>
  <si>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</si>
  <si>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</si>
  <si>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</si>
  <si>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</si>
  <si>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</si>
  <si>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</si>
  <si>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</si>
  <si>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</si>
  <si>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</si>
  <si>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</si>
  <si>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</si>
  <si>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</si>
  <si>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</si>
  <si>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</si>
  <si>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</si>
  <si>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</si>
  <si>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</si>
  <si>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</si>
  <si>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</si>
  <si>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</si>
  <si>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</si>
  <si>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</si>
  <si>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</si>
  <si>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</si>
  <si>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</si>
  <si>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</si>
  <si>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</si>
  <si>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</si>
  <si>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</si>
  <si>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</si>
  <si>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</si>
  <si>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</si>
  <si>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</si>
  <si>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</si>
  <si>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</si>
  <si>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</si>
  <si>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</si>
  <si>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</si>
  <si>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</si>
  <si>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</si>
  <si>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</si>
  <si>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</si>
  <si>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</si>
  <si>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</si>
  <si>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</si>
  <si>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</si>
  <si>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</si>
  <si>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</si>
  <si>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</si>
  <si>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</si>
  <si>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</si>
  <si>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</si>
  <si>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</si>
  <si>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</si>
  <si>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</si>
  <si>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</si>
  <si>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</si>
  <si>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</si>
  <si>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</si>
  <si>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</si>
  <si>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</si>
  <si>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</si>
  <si>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</si>
  <si>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</si>
  <si>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</si>
  <si>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</si>
  <si>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</si>
  <si>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</si>
  <si>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</si>
  <si>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</si>
  <si>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</si>
  <si>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</si>
  <si>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</si>
  <si>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</si>
  <si>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</si>
  <si>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</si>
  <si>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</si>
  <si>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</si>
  <si>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</si>
  <si>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</si>
  <si>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</si>
  <si>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</si>
  <si>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</si>
  <si>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</si>
  <si>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</si>
  <si>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</si>
  <si>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</si>
  <si>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</si>
  <si>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</si>
  <si>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</si>
  <si>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</si>
  <si>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</si>
  <si>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</si>
  <si>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</si>
  <si>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</si>
  <si>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</si>
  <si>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</si>
  <si>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</si>
  <si>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</si>
  <si>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</si>
  <si>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</si>
  <si>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</si>
  <si>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</si>
  <si>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</si>
  <si>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</si>
  <si>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</si>
  <si>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</si>
  <si>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</si>
  <si>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</si>
  <si>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</si>
  <si>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</si>
  <si>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</si>
  <si>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</si>
  <si>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</si>
  <si>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</si>
  <si>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</si>
  <si>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</si>
  <si>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</si>
  <si>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</si>
  <si>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</si>
  <si>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</si>
  <si>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</si>
  <si>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</si>
  <si>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</si>
  <si>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</si>
  <si>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</si>
  <si>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</si>
  <si>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</si>
  <si>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</si>
  <si>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</si>
  <si>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</si>
  <si>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</si>
  <si>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</si>
  <si>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</si>
  <si>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</si>
  <si>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</si>
  <si>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</si>
  <si>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</si>
  <si>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</si>
  <si>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</si>
  <si>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</si>
  <si>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</si>
  <si>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</si>
  <si>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</si>
  <si>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</si>
  <si>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</si>
  <si>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</si>
  <si>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</si>
  <si>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</si>
  <si>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</si>
  <si>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</si>
  <si>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</si>
  <si>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</si>
  <si>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</si>
  <si>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</si>
  <si>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</si>
  <si>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</si>
  <si>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</si>
  <si>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</si>
  <si>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</si>
  <si>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</si>
  <si>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</si>
  <si>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</si>
  <si>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</si>
  <si>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</si>
  <si>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</si>
  <si>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</si>
  <si>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</si>
  <si>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</si>
  <si>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</si>
  <si>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</si>
  <si>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</si>
  <si>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</si>
  <si>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</si>
  <si>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</si>
  <si>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</si>
  <si>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</si>
  <si>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</si>
  <si>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</si>
  <si>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</si>
  <si>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</si>
  <si>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</si>
  <si>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</si>
  <si>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</si>
  <si>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</si>
  <si>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</si>
  <si>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</si>
  <si>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</si>
  <si>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</si>
  <si>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</si>
  <si>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</si>
  <si>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</si>
  <si>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</si>
  <si>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</si>
  <si>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</si>
  <si>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</si>
  <si>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</si>
  <si>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</si>
  <si>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</si>
  <si>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</si>
  <si>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</si>
  <si>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</si>
  <si>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</si>
  <si>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</si>
  <si>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</si>
  <si>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</si>
  <si>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</si>
  <si>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</si>
  <si>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</si>
  <si>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</si>
  <si>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</si>
  <si>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</si>
  <si>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</si>
  <si>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</si>
  <si>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</si>
  <si>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</si>
  <si>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</si>
  <si>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</si>
  <si>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</si>
  <si>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</si>
  <si>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</si>
  <si>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</si>
  <si>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</si>
  <si>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</si>
  <si>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</si>
  <si>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</si>
  <si>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</si>
  <si>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</si>
  <si>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</si>
  <si>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</si>
  <si>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</si>
  <si>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</si>
  <si>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</si>
  <si>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</si>
  <si>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</si>
  <si>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</si>
  <si>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</si>
  <si>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</si>
  <si>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</si>
  <si>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</si>
  <si>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</si>
  <si>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</si>
  <si>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</si>
  <si>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</si>
  <si>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</si>
  <si>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</si>
  <si>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</si>
  <si>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</si>
  <si>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</si>
  <si>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</si>
  <si>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</si>
  <si>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</si>
  <si>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</si>
  <si>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</si>
  <si>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</si>
  <si>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</si>
  <si>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</si>
  <si>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</si>
  <si>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</si>
  <si>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</si>
  <si>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</si>
  <si>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</si>
  <si>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</si>
  <si>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</si>
  <si>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</si>
  <si>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</si>
  <si>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</si>
  <si>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</si>
  <si>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</si>
  <si>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</si>
  <si>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</si>
  <si>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</si>
  <si>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</si>
  <si>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</si>
  <si>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</si>
  <si>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</si>
  <si>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</si>
  <si>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</si>
  <si>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</si>
  <si>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</si>
  <si>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</si>
  <si>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</si>
  <si>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</si>
  <si>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</si>
  <si>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</si>
  <si>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</si>
  <si>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</si>
  <si>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</si>
  <si>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</si>
  <si>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</si>
  <si>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</si>
  <si>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</si>
  <si>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</si>
  <si>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</si>
  <si>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</si>
  <si>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</si>
  <si>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</si>
  <si>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</si>
  <si>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</si>
  <si>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</si>
  <si>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</si>
  <si>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</si>
  <si>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</si>
  <si>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</si>
  <si>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</si>
  <si>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</si>
  <si>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</si>
  <si>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</si>
  <si>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</si>
  <si>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</si>
  <si>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</si>
  <si>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</si>
  <si>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</si>
  <si>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</si>
  <si>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</si>
  <si>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</si>
  <si>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</si>
  <si>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</si>
  <si>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</si>
  <si>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</si>
  <si>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</si>
  <si>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</si>
  <si>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</si>
  <si>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</si>
  <si>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</si>
  <si>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</si>
  <si>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</si>
  <si>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</si>
  <si>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</si>
  <si>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</si>
  <si>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</si>
  <si>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</si>
  <si>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</si>
  <si>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</si>
  <si>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</si>
  <si>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</si>
  <si>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</si>
  <si>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</si>
  <si>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</si>
  <si>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</si>
  <si>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</si>
  <si>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</si>
  <si>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</si>
  <si>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</si>
  <si>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</si>
  <si>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</si>
  <si>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</si>
  <si>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</si>
  <si>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</si>
  <si>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</si>
  <si>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</si>
  <si>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</si>
  <si>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</si>
  <si>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</si>
  <si>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</si>
  <si>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</si>
  <si>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</si>
  <si>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</si>
  <si>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</si>
  <si>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</si>
  <si>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</si>
  <si>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</si>
  <si>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</si>
  <si>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</si>
  <si>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</si>
  <si>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</si>
  <si>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</si>
  <si>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</si>
  <si>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</si>
  <si>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</si>
  <si>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</si>
  <si>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</si>
  <si>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</si>
  <si>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</si>
  <si>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</si>
  <si>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</si>
  <si>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</si>
  <si>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</si>
  <si>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</si>
  <si>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</si>
  <si>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</si>
  <si>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</si>
  <si>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</si>
  <si>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</si>
  <si>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</si>
  <si>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</si>
  <si>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</si>
  <si>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</si>
  <si>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</si>
  <si>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</si>
  <si>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</si>
  <si>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</si>
  <si>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</si>
  <si>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</si>
  <si>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</si>
  <si>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</si>
  <si>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</si>
  <si>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</si>
  <si>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</si>
  <si>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</si>
  <si>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</si>
  <si>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</si>
  <si>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</si>
  <si>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</si>
  <si>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</si>
  <si>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</si>
  <si>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</si>
  <si>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</si>
  <si>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</si>
  <si>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</si>
  <si>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</si>
  <si>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</si>
  <si>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</si>
  <si>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</si>
  <si>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</si>
  <si>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</si>
  <si>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</si>
  <si>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</si>
  <si>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</si>
  <si>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</si>
  <si>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</si>
  <si>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</si>
  <si>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</si>
  <si>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</si>
  <si>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</si>
  <si>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</si>
  <si>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</si>
  <si>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</si>
  <si>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</si>
  <si>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</si>
  <si>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</si>
  <si>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</si>
  <si>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</si>
  <si>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</si>
  <si>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</si>
  <si>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</si>
  <si>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</si>
  <si>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</si>
  <si>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</si>
  <si>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</si>
  <si>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</si>
  <si>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</si>
  <si>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</si>
  <si>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</si>
  <si>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</si>
  <si>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</si>
  <si>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</si>
  <si>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</si>
  <si>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</si>
  <si>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</si>
  <si>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</si>
  <si>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</si>
  <si>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</si>
  <si>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</si>
  <si>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</si>
  <si>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</si>
  <si>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</si>
  <si>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</si>
  <si>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</si>
  <si>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</si>
  <si>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</si>
  <si>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</si>
  <si>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</si>
  <si>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</si>
  <si>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</si>
  <si>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</si>
  <si>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</si>
  <si>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</si>
  <si>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</si>
  <si>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</si>
  <si>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</si>
  <si>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</si>
  <si>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</si>
  <si>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</si>
  <si>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</si>
  <si>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</si>
  <si>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</si>
  <si>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</si>
  <si>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</si>
  <si>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</si>
  <si>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</si>
  <si>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</si>
  <si>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</si>
  <si>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</si>
  <si>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</si>
  <si>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</si>
  <si>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</si>
  <si>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</si>
  <si>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</si>
  <si>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</si>
  <si>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</si>
  <si>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</si>
  <si>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</si>
  <si>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</si>
  <si>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</si>
  <si>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</si>
  <si>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</si>
  <si>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</si>
  <si>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</si>
  <si>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</si>
  <si>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</si>
  <si>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</si>
  <si>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</si>
  <si>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</si>
  <si>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</si>
  <si>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</si>
  <si>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</si>
  <si>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</si>
  <si>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</si>
  <si>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</si>
  <si>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</si>
  <si>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</si>
  <si>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</si>
  <si>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</si>
  <si>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</si>
  <si>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</si>
  <si>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</si>
  <si>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</si>
  <si>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</si>
  <si>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</si>
  <si>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</si>
  <si>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</si>
  <si>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</si>
  <si>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</si>
  <si>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</si>
  <si>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</si>
  <si>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</si>
  <si>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</si>
  <si>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</si>
  <si>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</si>
  <si>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</si>
  <si>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</si>
  <si>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</si>
  <si>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</si>
  <si>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</si>
  <si>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</si>
  <si>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</si>
  <si>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</si>
  <si>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</si>
  <si>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</si>
  <si>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</si>
  <si>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</si>
  <si>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</si>
  <si>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</si>
  <si>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</si>
  <si>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</si>
  <si>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</si>
  <si>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</si>
  <si>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</si>
  <si>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</si>
  <si>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</si>
  <si>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</si>
  <si>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</si>
  <si>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</si>
  <si>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</si>
  <si>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</si>
  <si>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</si>
  <si>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</si>
  <si>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</si>
  <si>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</si>
  <si>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</si>
  <si>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</si>
  <si>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</si>
  <si>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</si>
  <si>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</si>
  <si>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</si>
  <si>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</si>
  <si>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</si>
  <si>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</si>
  <si>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</si>
  <si>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</si>
  <si>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</si>
  <si>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</si>
  <si>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</si>
  <si>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</si>
  <si>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</si>
  <si>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</si>
  <si>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</si>
  <si>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</si>
  <si>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</si>
  <si>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</si>
  <si>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</si>
  <si>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</si>
  <si>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</si>
  <si>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</si>
  <si>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</si>
  <si>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</si>
  <si>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</si>
  <si>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</si>
  <si>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</si>
  <si>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</si>
  <si>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</si>
  <si>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</si>
  <si>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</si>
  <si>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</si>
  <si>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</si>
  <si>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</si>
  <si>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</si>
  <si>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</si>
  <si>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</si>
  <si>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</si>
  <si>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</si>
  <si>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</si>
  <si>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</si>
  <si>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</si>
  <si>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</si>
  <si>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</si>
  <si>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</si>
  <si>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</si>
  <si>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</si>
  <si>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</si>
  <si>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</si>
  <si>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</si>
  <si>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</si>
  <si>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</si>
  <si>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</si>
  <si>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</si>
  <si>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</si>
  <si>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</si>
  <si>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</si>
  <si>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</si>
  <si>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</si>
  <si>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</si>
  <si>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</si>
  <si>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</si>
  <si>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</si>
  <si>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</si>
  <si>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</si>
  <si>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</si>
  <si>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</si>
  <si>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</si>
  <si>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</si>
  <si>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</si>
  <si>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</si>
  <si>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</si>
  <si>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</si>
  <si>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</si>
  <si>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</si>
  <si>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</si>
  <si>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</si>
  <si>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</si>
  <si>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</si>
  <si>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</si>
  <si>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</si>
  <si>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</si>
  <si>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</si>
  <si>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</si>
  <si>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</si>
  <si>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</si>
  <si>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</si>
  <si>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</si>
  <si>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</si>
  <si>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</si>
  <si>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</si>
  <si>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</si>
  <si>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</si>
  <si>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</si>
  <si>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</si>
  <si>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</si>
  <si>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</si>
  <si>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</si>
  <si>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</si>
  <si>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</si>
  <si>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</si>
  <si>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</si>
  <si>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</si>
  <si>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</si>
  <si>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</si>
  <si>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</si>
  <si>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</si>
  <si>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</si>
  <si>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</si>
  <si>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</si>
  <si>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</si>
  <si>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</si>
  <si>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</si>
  <si>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</si>
  <si>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</si>
  <si>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</si>
  <si>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</si>
  <si>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</si>
  <si>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</si>
  <si>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</si>
  <si>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</si>
  <si>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</si>
  <si>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</si>
  <si>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</si>
  <si>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</si>
  <si>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</si>
  <si>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</si>
  <si>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</si>
  <si>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</si>
  <si>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</si>
  <si>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</si>
  <si>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</si>
  <si>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</si>
  <si>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</si>
  <si>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</si>
  <si>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</si>
  <si>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</si>
  <si>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</si>
  <si>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</si>
  <si>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</si>
  <si>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</si>
  <si>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</si>
  <si>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</si>
  <si>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</si>
  <si>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</si>
  <si>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</si>
  <si>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</si>
  <si>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</si>
  <si>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</si>
  <si>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</si>
  <si>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</si>
  <si>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</si>
  <si>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</si>
  <si>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</si>
  <si>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</si>
  <si>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</si>
  <si>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</si>
  <si>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</si>
  <si>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</si>
  <si>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</si>
  <si>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</si>
  <si>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</si>
  <si>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</si>
  <si>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</si>
  <si>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</si>
  <si>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</si>
  <si>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</si>
  <si>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</si>
  <si>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</si>
  <si>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</si>
  <si>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</si>
  <si>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</si>
  <si>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</si>
  <si>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</si>
  <si>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</si>
  <si>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</si>
  <si>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</si>
  <si>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</si>
  <si>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</si>
  <si>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</si>
  <si>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</si>
  <si>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</si>
  <si>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</si>
  <si>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</si>
  <si>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</si>
  <si>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</si>
  <si>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</si>
  <si>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</si>
  <si>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</si>
  <si>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</si>
  <si>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</si>
  <si>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</si>
  <si>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</si>
  <si>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</si>
  <si>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</si>
  <si>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</si>
  <si>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</si>
  <si>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</si>
  <si>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</si>
  <si>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</si>
  <si>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</si>
  <si>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</si>
  <si>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</si>
  <si>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</si>
  <si>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</si>
  <si>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</si>
  <si>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</si>
  <si>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</si>
  <si>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</si>
  <si>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</si>
  <si>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</si>
  <si>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</si>
  <si>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</si>
  <si>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</si>
  <si>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</si>
  <si>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</si>
  <si>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</si>
  <si>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</si>
  <si>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</si>
  <si>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</si>
  <si>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</si>
  <si>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</si>
  <si>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</si>
  <si>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</si>
  <si>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</si>
  <si>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</si>
  <si>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</si>
  <si>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</si>
  <si>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</si>
  <si>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</si>
  <si>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</si>
  <si>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</si>
  <si>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</si>
  <si>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</si>
  <si>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</si>
  <si>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</si>
  <si>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</si>
  <si>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</si>
  <si>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</si>
  <si>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</si>
  <si>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</si>
  <si>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</si>
  <si>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</si>
  <si>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</si>
  <si>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</si>
  <si>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</si>
  <si>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</si>
  <si>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</si>
  <si>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</si>
  <si>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</si>
  <si>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</si>
  <si>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</si>
  <si>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</si>
  <si>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</si>
  <si>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</si>
  <si>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</si>
  <si>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</si>
  <si>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</si>
  <si>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</si>
  <si>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</si>
  <si>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</si>
  <si>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</si>
  <si>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</si>
  <si>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</si>
  <si>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</si>
  <si>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</si>
  <si>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</si>
  <si>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</si>
  <si>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</si>
  <si>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</si>
  <si>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</si>
  <si>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</si>
  <si>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</si>
  <si>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</si>
  <si>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</si>
  <si>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</si>
  <si>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</si>
  <si>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</si>
  <si>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</si>
  <si>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</si>
  <si>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</si>
  <si>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</si>
  <si>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</si>
  <si>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</si>
  <si>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</si>
  <si>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</si>
  <si>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</si>
  <si>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</si>
  <si>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</si>
  <si>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</si>
  <si>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</si>
  <si>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</si>
  <si>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</si>
  <si>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</si>
  <si>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</si>
  <si>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</si>
  <si>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</si>
  <si>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</si>
  <si>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</si>
  <si>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</si>
  <si>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</si>
  <si>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</si>
  <si>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</si>
  <si>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</si>
  <si>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</si>
  <si>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</si>
  <si>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</si>
  <si>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</si>
  <si>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</si>
  <si>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</si>
  <si>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</si>
  <si>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</si>
  <si>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</si>
  <si>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</si>
  <si>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</si>
  <si>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</si>
  <si>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</si>
  <si>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</si>
  <si>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</si>
  <si>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</si>
  <si>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</si>
  <si>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</si>
  <si>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</si>
  <si>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</si>
  <si>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</si>
  <si>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</si>
  <si>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</si>
  <si>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</si>
  <si>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</si>
  <si>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</si>
  <si>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</si>
  <si>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</si>
  <si>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</si>
  <si>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</si>
  <si>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</si>
  <si>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</si>
  <si>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</si>
  <si>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</si>
  <si>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</si>
  <si>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</si>
  <si>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</si>
  <si>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</si>
  <si>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</si>
  <si>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</si>
  <si>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</si>
  <si>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</si>
  <si>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</si>
  <si>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</si>
  <si>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</si>
  <si>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</si>
  <si>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</si>
  <si>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</si>
  <si>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</si>
  <si>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</si>
  <si>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</si>
  <si>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</si>
  <si>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</si>
  <si>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</si>
  <si>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</si>
  <si>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</si>
  <si>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</si>
  <si>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</si>
  <si>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</si>
  <si>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</si>
  <si>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</si>
  <si>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</si>
  <si>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</si>
  <si>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</si>
  <si>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</si>
  <si>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</si>
  <si>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</si>
  <si>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</si>
  <si>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</si>
  <si>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</si>
  <si>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</si>
  <si>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</si>
  <si>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</si>
  <si>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</si>
  <si>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</si>
  <si>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</si>
  <si>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</si>
  <si>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</si>
  <si>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</si>
  <si>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</si>
  <si>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</si>
  <si>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</si>
  <si>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</si>
  <si>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</si>
  <si>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</si>
  <si>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</si>
  <si>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</si>
  <si>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</si>
  <si>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</si>
  <si>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</si>
  <si>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</si>
  <si>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</si>
  <si>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</si>
  <si>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</si>
  <si>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</si>
  <si>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</si>
  <si>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</si>
  <si>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</si>
  <si>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</si>
  <si>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</si>
  <si>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</si>
  <si>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</si>
  <si>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</si>
  <si>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</si>
  <si>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</si>
  <si>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</si>
  <si>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</si>
  <si>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</si>
  <si>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</si>
  <si>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</si>
  <si>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</si>
  <si>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</si>
  <si>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</si>
  <si>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</si>
  <si>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</si>
  <si>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</si>
  <si>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</si>
  <si>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</si>
  <si>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</si>
  <si>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</si>
  <si>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</si>
  <si>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</si>
  <si>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</si>
  <si>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</si>
  <si>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</si>
  <si>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</si>
  <si>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</si>
  <si>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</si>
  <si>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</si>
  <si>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</si>
  <si>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</si>
  <si>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</si>
  <si>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</si>
  <si>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</si>
  <si>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</si>
  <si>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</si>
  <si>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</si>
  <si>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</si>
  <si>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</si>
  <si>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</si>
  <si>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</si>
  <si>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</si>
  <si>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</si>
  <si>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</si>
  <si>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</si>
  <si>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</si>
  <si>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</si>
  <si>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</si>
  <si>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</si>
  <si>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</si>
  <si>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</si>
  <si>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</si>
  <si>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</si>
  <si>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</si>
  <si>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</si>
  <si>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</si>
  <si>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</si>
  <si>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</si>
  <si>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</si>
  <si>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</si>
  <si>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</si>
  <si>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</si>
  <si>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</si>
  <si>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</si>
  <si>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</si>
  <si>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</si>
  <si>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</si>
  <si>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</si>
  <si>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</si>
  <si>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</si>
  <si>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</si>
  <si>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</si>
  <si>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</si>
  <si>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</si>
  <si>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</si>
  <si>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</si>
  <si>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</si>
  <si>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</si>
  <si>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</si>
  <si>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</si>
  <si>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</si>
  <si>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</si>
  <si>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</si>
  <si>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</si>
  <si>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</si>
  <si>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</si>
  <si>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</si>
  <si>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</si>
  <si>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</si>
  <si>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</si>
  <si>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</si>
  <si>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</si>
  <si>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</si>
  <si>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</si>
  <si>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</si>
  <si>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</si>
  <si>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</si>
  <si>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</si>
  <si>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</si>
  <si>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</si>
  <si>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</si>
  <si>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</si>
  <si>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</si>
  <si>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</si>
  <si>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</si>
  <si>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</si>
  <si>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</si>
  <si>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</si>
  <si>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</si>
  <si>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</si>
  <si>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</si>
  <si>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</si>
  <si>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</si>
  <si>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</si>
  <si>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</si>
  <si>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</si>
  <si>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</si>
  <si>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</si>
  <si>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</si>
  <si>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</si>
  <si>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</si>
  <si>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</si>
  <si>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</si>
  <si>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</si>
  <si>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</si>
  <si>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</si>
  <si>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</si>
  <si>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</si>
  <si>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</si>
  <si>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</si>
  <si>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</si>
  <si>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</si>
  <si>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</si>
  <si>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</si>
  <si>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</si>
  <si>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</si>
  <si>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</si>
  <si>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</si>
  <si>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</si>
  <si>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</si>
  <si>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</si>
  <si>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</si>
  <si>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</si>
  <si>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</si>
  <si>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</si>
  <si>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</si>
  <si>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</si>
  <si>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</si>
  <si>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</si>
  <si>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</si>
  <si>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</si>
  <si>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</si>
  <si>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</si>
  <si>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</si>
  <si>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</si>
  <si>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</si>
  <si>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</si>
  <si>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</si>
  <si>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</si>
  <si>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</si>
  <si>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</si>
  <si>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</si>
  <si>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</si>
  <si>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</si>
  <si>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</si>
  <si>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</si>
  <si>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</si>
  <si>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</si>
  <si>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</si>
  <si>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</si>
  <si>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</si>
  <si>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</si>
  <si>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</si>
  <si>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</si>
  <si>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</si>
  <si>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</si>
  <si>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</si>
  <si>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</si>
  <si>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</si>
  <si>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</si>
  <si>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</si>
  <si>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</si>
  <si>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</si>
  <si>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</si>
  <si>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</si>
  <si>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</si>
  <si>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</si>
  <si>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</si>
  <si>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</si>
  <si>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</si>
  <si>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</si>
  <si>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</si>
  <si>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</si>
  <si>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</si>
  <si>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</si>
  <si>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</si>
  <si>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</si>
  <si>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</si>
  <si>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</si>
  <si>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</si>
  <si>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</si>
  <si>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</si>
  <si>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</si>
  <si>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</si>
  <si>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</si>
  <si>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</si>
  <si>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</si>
  <si>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</si>
  <si>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</si>
  <si>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</si>
  <si>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</si>
  <si>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</si>
  <si>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</si>
  <si>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</si>
  <si>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</si>
  <si>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</si>
  <si>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</si>
  <si>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</si>
  <si>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</si>
  <si>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</si>
  <si>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</si>
  <si>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</si>
  <si>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</si>
  <si>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</si>
  <si>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</si>
  <si>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</si>
  <si>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</si>
  <si>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</si>
  <si>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</si>
  <si>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</si>
  <si>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</si>
  <si>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</si>
  <si>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</si>
  <si>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</si>
  <si>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</si>
  <si>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</si>
  <si>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</si>
  <si>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</si>
  <si>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</si>
  <si>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</si>
  <si>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</si>
  <si>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</si>
  <si>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</si>
  <si>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</si>
  <si>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</si>
  <si>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</si>
  <si>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</si>
  <si>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</si>
  <si>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</si>
  <si>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</si>
  <si>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</si>
  <si>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</si>
  <si>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</si>
  <si>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</si>
  <si>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</si>
  <si>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</si>
  <si>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</si>
  <si>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</si>
  <si>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</si>
  <si>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</si>
  <si>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</si>
  <si>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</si>
  <si>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</si>
  <si>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</si>
  <si>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</si>
  <si>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</si>
  <si>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</si>
  <si>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</si>
  <si>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</si>
  <si>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</si>
  <si>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</si>
  <si>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</si>
  <si>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</si>
  <si>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</si>
  <si>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</si>
  <si>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</si>
  <si>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</si>
  <si>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</si>
  <si>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</si>
  <si>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</si>
  <si>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</si>
  <si>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</si>
  <si>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</si>
  <si>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</si>
  <si>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</si>
  <si>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</si>
  <si>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</si>
  <si>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</si>
  <si>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</si>
  <si>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</si>
  <si>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</si>
  <si>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</si>
  <si>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</si>
  <si>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</si>
  <si>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</si>
  <si>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</si>
  <si>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</si>
  <si>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</si>
  <si>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</si>
  <si>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</si>
  <si>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</si>
  <si>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</si>
  <si>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</si>
  <si>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</si>
  <si>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</si>
  <si>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</si>
  <si>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</si>
  <si>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</si>
  <si>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</si>
  <si>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</si>
  <si>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</si>
  <si>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</si>
  <si>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</si>
  <si>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</si>
  <si>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</si>
  <si>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</si>
  <si>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</si>
  <si>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</si>
  <si>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</si>
  <si>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</si>
  <si>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</si>
  <si>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</si>
  <si>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</si>
  <si>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</si>
  <si>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</si>
  <si>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</si>
  <si>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</si>
  <si>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</si>
  <si>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</si>
  <si>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</si>
  <si>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</si>
  <si>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</si>
  <si>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</si>
  <si>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</si>
  <si>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</si>
  <si>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</si>
  <si>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</si>
  <si>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</si>
  <si>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</si>
  <si>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</si>
  <si>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</si>
  <si>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</si>
  <si>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</si>
  <si>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</si>
  <si>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</si>
  <si>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</si>
  <si>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</si>
  <si>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</si>
  <si>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</si>
  <si>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</si>
  <si>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</si>
  <si>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</si>
  <si>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</si>
  <si>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</si>
  <si>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</si>
  <si>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</si>
  <si>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</si>
  <si>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</si>
  <si>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</si>
  <si>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</si>
  <si>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</si>
  <si>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</si>
  <si>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</si>
  <si>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</si>
  <si>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</si>
  <si>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</si>
  <si>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</si>
  <si>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</si>
  <si>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</si>
  <si>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</si>
  <si>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</si>
  <si>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</si>
  <si>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</si>
  <si>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</si>
  <si>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</si>
  <si>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</si>
  <si>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</si>
  <si>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</si>
  <si>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</si>
  <si>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</si>
  <si>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</si>
  <si>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</si>
  <si>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</si>
  <si>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</si>
  <si>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</si>
  <si>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</si>
  <si>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</si>
  <si>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</si>
  <si>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</si>
  <si>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</si>
  <si>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</si>
  <si>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</si>
  <si>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</si>
  <si>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</si>
  <si>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</si>
  <si>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</si>
  <si>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</si>
  <si>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</si>
  <si>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</si>
  <si>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</si>
  <si>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</si>
  <si>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</si>
  <si>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</si>
  <si>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</si>
  <si>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</si>
  <si>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</si>
  <si>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</si>
  <si>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</si>
  <si>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</si>
  <si>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</si>
  <si>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</si>
  <si>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</si>
  <si>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</si>
  <si>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</si>
  <si>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</si>
  <si>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</si>
  <si>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</si>
  <si>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</si>
  <si>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</si>
  <si>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</si>
  <si>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</si>
  <si>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</si>
  <si>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</si>
  <si>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</si>
  <si>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</si>
  <si>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</si>
  <si>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</si>
  <si>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</si>
  <si>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</si>
  <si>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</si>
  <si>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</si>
  <si>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</si>
  <si>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</si>
  <si>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</si>
  <si>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</si>
  <si>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</si>
  <si>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</si>
  <si>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</si>
  <si>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</si>
  <si>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</si>
  <si>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</si>
  <si>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</si>
  <si>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</si>
  <si>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</si>
  <si>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</si>
  <si>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</si>
  <si>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</si>
  <si>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</si>
  <si>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</si>
  <si>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</si>
  <si>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</si>
  <si>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</si>
  <si>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</si>
  <si>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</si>
  <si>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</si>
  <si>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</si>
  <si>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</si>
  <si>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</si>
  <si>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</si>
  <si>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</si>
  <si>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</si>
  <si>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</si>
  <si>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</si>
  <si>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</si>
  <si>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</si>
  <si>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</si>
  <si>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</si>
  <si>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</si>
  <si>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</si>
  <si>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</si>
  <si>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</si>
  <si>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</si>
  <si>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</si>
  <si>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</si>
  <si>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</si>
  <si>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</si>
  <si>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</si>
  <si>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</si>
  <si>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</si>
  <si>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</si>
  <si>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</si>
  <si>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</si>
  <si>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</si>
  <si>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</si>
  <si>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</si>
  <si>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</si>
  <si>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</si>
  <si>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</si>
  <si>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</si>
  <si>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</si>
  <si>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</si>
  <si>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</si>
  <si>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</si>
  <si>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</si>
  <si>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</si>
  <si>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</si>
  <si>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</si>
  <si>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</si>
  <si>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</si>
  <si>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</si>
  <si>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</si>
  <si>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</si>
  <si>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</si>
  <si>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</si>
  <si>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</si>
  <si>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</si>
  <si>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</si>
  <si>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</si>
  <si>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</si>
  <si>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</si>
  <si>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</si>
  <si>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</si>
  <si>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</si>
  <si>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</si>
  <si>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</si>
  <si>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</si>
  <si>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</si>
  <si>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</si>
  <si>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</si>
  <si>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</si>
  <si>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</si>
  <si>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</si>
  <si>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</si>
  <si>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</si>
  <si>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</si>
  <si>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</si>
  <si>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</si>
  <si>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</si>
  <si>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</si>
  <si>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</si>
  <si>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</si>
  <si>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</si>
  <si>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</si>
  <si>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</si>
  <si>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</si>
  <si>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</si>
  <si>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</si>
  <si>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</si>
  <si>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</si>
  <si>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</si>
  <si>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</si>
  <si>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</si>
  <si>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</si>
  <si>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</si>
  <si>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</si>
  <si>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</si>
  <si>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</si>
  <si>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</si>
  <si>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</si>
  <si>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</si>
  <si>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</si>
  <si>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</si>
  <si>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</si>
  <si>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</si>
  <si>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</si>
  <si>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</si>
  <si>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</si>
  <si>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</si>
  <si>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</si>
  <si>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</si>
  <si>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</si>
  <si>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</si>
  <si>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</si>
  <si>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</si>
  <si>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</si>
  <si>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</si>
  <si>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</si>
  <si>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</si>
  <si>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</si>
  <si>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</si>
  <si>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</si>
  <si>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</si>
  <si>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</si>
  <si>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</si>
  <si>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</si>
  <si>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</si>
  <si>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</si>
  <si>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</si>
  <si>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</si>
  <si>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</si>
  <si>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</si>
  <si>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</si>
  <si>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</si>
  <si>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</si>
  <si>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</si>
  <si>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</si>
  <si>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</si>
  <si>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</si>
  <si>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</si>
  <si>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</si>
  <si>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</si>
  <si>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</si>
  <si>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</si>
  <si>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</si>
  <si>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</si>
  <si>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</si>
  <si>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</si>
  <si>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</si>
  <si>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</si>
  <si>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</si>
  <si>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</si>
  <si>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</si>
  <si>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</si>
  <si>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</si>
  <si>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</si>
  <si>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</si>
  <si>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</si>
  <si>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</si>
  <si>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</si>
  <si>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</si>
  <si>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</si>
  <si>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</si>
  <si>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</si>
  <si>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</si>
  <si>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</si>
  <si>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</si>
  <si>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</si>
  <si>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</si>
  <si>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</si>
  <si>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</si>
  <si>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</si>
  <si>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</si>
  <si>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</si>
  <si>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</si>
  <si>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</si>
  <si>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</si>
  <si>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</si>
  <si>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</si>
  <si>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</si>
  <si>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</si>
  <si>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</si>
  <si>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</si>
  <si>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</si>
  <si>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</si>
  <si>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</si>
  <si>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</si>
  <si>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</si>
  <si>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</si>
  <si>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</si>
  <si>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</si>
  <si>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</si>
  <si>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</si>
  <si>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</si>
  <si>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</si>
  <si>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</si>
  <si>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</si>
  <si>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</si>
  <si>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</si>
  <si>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</si>
  <si>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</si>
  <si>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</si>
  <si>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</si>
  <si>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</si>
  <si>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</si>
  <si>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</si>
  <si>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</si>
  <si>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</si>
  <si>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</si>
  <si>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</si>
  <si>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</si>
  <si>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</si>
  <si>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</si>
  <si>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</si>
  <si>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</si>
  <si>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</si>
  <si>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</si>
  <si>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</si>
  <si>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</si>
  <si>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</si>
  <si>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</si>
  <si>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</si>
  <si>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</si>
  <si>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</si>
  <si>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</si>
  <si>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</si>
  <si>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</si>
  <si>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</si>
  <si>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</si>
  <si>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</si>
  <si>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</si>
  <si>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</si>
  <si>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</si>
  <si>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</si>
  <si>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</si>
  <si>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</si>
  <si>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</si>
  <si>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</si>
  <si>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</si>
  <si>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</si>
  <si>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</si>
  <si>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</si>
  <si>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</si>
  <si>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</si>
  <si>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</si>
  <si>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</si>
  <si>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</si>
  <si>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</si>
  <si>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</si>
  <si>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</si>
  <si>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</si>
  <si>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</si>
  <si>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</si>
  <si>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</si>
  <si>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</si>
  <si>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</si>
  <si>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</si>
  <si>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</si>
  <si>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</si>
  <si>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</si>
  <si>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</si>
  <si>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</si>
  <si>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</si>
  <si>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</si>
  <si>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</si>
  <si>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</si>
  <si>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</si>
  <si>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</si>
  <si>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</si>
  <si>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</si>
  <si>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</si>
  <si>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</si>
  <si>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</si>
  <si>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</si>
  <si>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</si>
  <si>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</si>
  <si>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</si>
  <si>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</si>
  <si>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</si>
  <si>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</si>
  <si>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</si>
  <si>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</si>
  <si>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</si>
  <si>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</si>
  <si>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</si>
  <si>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</si>
  <si>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</si>
  <si>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</si>
  <si>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</si>
  <si>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</si>
  <si>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</si>
  <si>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</si>
  <si>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</si>
  <si>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</si>
  <si>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</si>
  <si>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</si>
  <si>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</si>
  <si>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</si>
  <si>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</si>
  <si>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</si>
  <si>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</si>
  <si>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</si>
  <si>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</si>
  <si>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</si>
  <si>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</si>
  <si>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</si>
  <si>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</si>
  <si>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</si>
  <si>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</si>
  <si>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</si>
  <si>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</si>
  <si>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</si>
  <si>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</si>
  <si>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</si>
  <si>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</si>
  <si>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</si>
  <si>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</si>
  <si>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</si>
  <si>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</si>
  <si>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</si>
  <si>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</si>
  <si>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</si>
  <si>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</si>
  <si>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</si>
  <si>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</si>
  <si>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</si>
  <si>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</si>
  <si>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</si>
  <si>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</si>
  <si>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</si>
  <si>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</si>
  <si>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</si>
  <si>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</si>
  <si>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</si>
  <si>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</si>
  <si>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</si>
  <si>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</si>
  <si>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</si>
  <si>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</si>
  <si>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</si>
  <si>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</si>
  <si>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</si>
  <si>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</si>
  <si>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</si>
  <si>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</si>
  <si>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</si>
  <si>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</si>
  <si>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</si>
  <si>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</si>
  <si>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</si>
  <si>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</si>
  <si>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</si>
  <si>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</si>
  <si>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</si>
  <si>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</si>
  <si>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</si>
  <si>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</si>
  <si>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</si>
  <si>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</si>
  <si>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</si>
  <si>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</si>
  <si>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</si>
  <si>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</si>
  <si>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</si>
  <si>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</si>
  <si>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</si>
  <si>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</si>
  <si>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</si>
  <si>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</si>
  <si>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</si>
  <si>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</si>
  <si>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</si>
  <si>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</si>
  <si>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</si>
  <si>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</si>
  <si>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</si>
  <si>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</si>
  <si>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</si>
  <si>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</si>
  <si>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</si>
  <si>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</si>
  <si>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</si>
  <si>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</si>
  <si>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</si>
  <si>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</si>
  <si>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</si>
  <si>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</si>
  <si>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</si>
  <si>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</si>
  <si>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</si>
  <si>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</si>
  <si>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</si>
  <si>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</si>
  <si>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</si>
  <si>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</si>
  <si>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</si>
  <si>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</si>
  <si>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</si>
  <si>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</si>
  <si>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</si>
  <si>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</si>
  <si>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</si>
  <si>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</si>
  <si>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</si>
  <si>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</si>
  <si>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</si>
  <si>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</si>
  <si>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</si>
  <si>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</si>
  <si>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</si>
  <si>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</si>
  <si>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</si>
  <si>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</si>
  <si>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</si>
  <si>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</si>
  <si>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</si>
  <si>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</si>
  <si>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</si>
  <si>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</si>
  <si>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</si>
  <si>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</si>
  <si>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</si>
  <si>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</si>
  <si>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</si>
  <si>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</si>
  <si>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</si>
  <si>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</si>
  <si>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</si>
  <si>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</si>
  <si>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</si>
  <si>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</si>
  <si>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</si>
  <si>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</si>
  <si>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</si>
  <si>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</si>
  <si>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</si>
  <si>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</si>
  <si>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</si>
  <si>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</si>
  <si>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</si>
  <si>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</si>
  <si>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</si>
  <si>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</si>
  <si>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</si>
  <si>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</si>
  <si>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</si>
  <si>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</si>
  <si>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</si>
  <si>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</si>
  <si>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</si>
  <si>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</si>
  <si>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</si>
  <si>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</si>
  <si>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</si>
  <si>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</si>
  <si>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</si>
  <si>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</si>
  <si>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</si>
  <si>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</si>
  <si>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</si>
  <si>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</si>
  <si>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</si>
  <si>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</si>
  <si>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</si>
  <si>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</si>
  <si>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</si>
  <si>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</si>
  <si>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</si>
  <si>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</si>
  <si>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</si>
  <si>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</si>
  <si>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</si>
  <si>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</si>
  <si>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</si>
  <si>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</si>
  <si>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</si>
  <si>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</si>
  <si>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</si>
  <si>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</si>
  <si>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</si>
  <si>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</si>
  <si>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</si>
  <si>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</si>
  <si>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</si>
  <si>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</si>
  <si>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</si>
  <si>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</si>
  <si>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</si>
  <si>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</si>
  <si>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</si>
  <si>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</si>
  <si>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</si>
  <si>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</si>
  <si>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</si>
  <si>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</si>
  <si>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</si>
  <si>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</si>
  <si>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</si>
  <si>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</si>
  <si>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</si>
  <si>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</si>
  <si>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</si>
  <si>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</si>
  <si>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</si>
  <si>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</si>
  <si>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</si>
  <si>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</si>
  <si>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</si>
  <si>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</si>
  <si>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</si>
  <si>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</si>
  <si>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</si>
  <si>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</si>
  <si>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</si>
  <si>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</si>
  <si>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</si>
  <si>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</si>
  <si>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</si>
  <si>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</si>
  <si>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</si>
  <si>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</si>
  <si>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</si>
  <si>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</si>
  <si>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</si>
  <si>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</si>
  <si>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</si>
  <si>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</si>
  <si>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</si>
  <si>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</si>
  <si>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</si>
  <si>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</si>
  <si>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</si>
  <si>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</si>
  <si>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</si>
  <si>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</si>
  <si>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</si>
  <si>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</si>
  <si>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</si>
  <si>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</si>
  <si>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</si>
  <si>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</si>
  <si>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</si>
  <si>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</si>
  <si>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</si>
  <si>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</si>
  <si>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</si>
  <si>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</si>
  <si>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</si>
  <si>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</si>
  <si>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</si>
  <si>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</si>
  <si>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</si>
  <si>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</si>
  <si>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</si>
  <si>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</si>
  <si>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</si>
  <si>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</si>
  <si>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</si>
  <si>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</si>
  <si>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</si>
  <si>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</si>
  <si>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</si>
  <si>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</si>
  <si>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</si>
  <si>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</si>
  <si>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</si>
  <si>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</si>
  <si>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</si>
  <si>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</si>
  <si>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</si>
  <si>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</si>
  <si>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</si>
  <si>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</si>
  <si>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</si>
  <si>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</si>
  <si>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</si>
  <si>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</si>
  <si>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</si>
  <si>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</si>
  <si>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</si>
  <si>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</si>
  <si>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</si>
  <si>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</si>
  <si>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</si>
  <si>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</si>
  <si>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</si>
  <si>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</si>
  <si>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</si>
  <si>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</si>
  <si>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</si>
  <si>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</si>
  <si>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</si>
  <si>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</si>
  <si>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</si>
  <si>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</si>
  <si>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</si>
  <si>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</si>
  <si>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</si>
  <si>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</si>
  <si>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</si>
  <si>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</si>
  <si>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</si>
  <si>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</si>
  <si>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</si>
  <si>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</si>
  <si>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</si>
  <si>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</si>
  <si>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</si>
  <si>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</si>
  <si>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</si>
  <si>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</si>
  <si>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</si>
  <si>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</si>
  <si>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</si>
  <si>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</si>
  <si>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</si>
  <si>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</si>
  <si>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</si>
  <si>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</si>
  <si>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</si>
  <si>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</si>
  <si>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</si>
  <si>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</si>
  <si>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</si>
  <si>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</si>
  <si>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</si>
  <si>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</si>
  <si>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</si>
  <si>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</si>
  <si>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</si>
  <si>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</si>
  <si>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</si>
  <si>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</si>
  <si>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</si>
  <si>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</si>
  <si>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</si>
  <si>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</si>
  <si>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</si>
  <si>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</si>
  <si>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</si>
  <si>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</si>
  <si>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</si>
  <si>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</si>
  <si>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</si>
  <si>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</si>
  <si>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</si>
  <si>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</si>
  <si>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</si>
  <si>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</si>
  <si>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</si>
  <si>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</si>
  <si>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</si>
  <si>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</si>
  <si>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</si>
  <si>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</si>
  <si>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</si>
  <si>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</si>
  <si>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</si>
  <si>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</si>
  <si>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</si>
  <si>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</si>
  <si>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</si>
  <si>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</si>
  <si>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</si>
  <si>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</si>
  <si>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</si>
  <si>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</si>
  <si>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</si>
  <si>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</si>
  <si>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</si>
  <si>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</si>
  <si>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</si>
  <si>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</si>
  <si>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</si>
  <si>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</si>
  <si>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</si>
  <si>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</si>
  <si>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</si>
  <si>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</si>
  <si>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</si>
  <si>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</si>
  <si>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</si>
  <si>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</si>
  <si>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</si>
  <si>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</si>
  <si>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</si>
  <si>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</si>
  <si>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</si>
  <si>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</si>
  <si>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</si>
  <si>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</si>
  <si>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</si>
  <si>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</si>
  <si>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</si>
  <si>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</si>
  <si>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</si>
  <si>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</si>
  <si>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</si>
  <si>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</si>
  <si>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</si>
  <si>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</si>
  <si>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</si>
  <si>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</si>
  <si>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</si>
  <si>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</si>
  <si>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</si>
  <si>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</si>
  <si>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</si>
  <si>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</si>
  <si>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</si>
  <si>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</si>
  <si>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</si>
  <si>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</si>
  <si>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</si>
  <si>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</si>
  <si>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</si>
  <si>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</si>
  <si>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</si>
  <si>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</si>
  <si>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</si>
  <si>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</si>
  <si>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</si>
  <si>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</si>
  <si>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</si>
  <si>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</si>
  <si>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</si>
  <si>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</si>
  <si>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</si>
  <si>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</si>
  <si>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</si>
  <si>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</si>
  <si>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</si>
  <si>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</si>
  <si>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</si>
  <si>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</si>
  <si>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</si>
  <si>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</si>
  <si>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</si>
  <si>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</si>
  <si>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</si>
  <si>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</si>
  <si>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</si>
  <si>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</si>
  <si>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</si>
  <si>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</si>
  <si>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</si>
  <si>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</si>
  <si>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</si>
  <si>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</si>
  <si>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</si>
  <si>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</si>
  <si>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</si>
  <si>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</si>
  <si>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</si>
  <si>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</si>
  <si>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</si>
  <si>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</si>
  <si>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</si>
  <si>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</si>
  <si>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</si>
  <si>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</si>
  <si>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</si>
  <si>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</si>
  <si>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</si>
  <si>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</si>
  <si>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</si>
  <si>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</si>
  <si>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</si>
  <si>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</si>
  <si>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</si>
  <si>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</si>
  <si>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</si>
  <si>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</si>
  <si>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</si>
  <si>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</si>
  <si>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</si>
  <si>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</si>
  <si>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</si>
  <si>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</si>
  <si>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</si>
  <si>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</si>
  <si>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</si>
  <si>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</si>
  <si>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</si>
  <si>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</si>
  <si>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</si>
  <si>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</si>
  <si>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</si>
  <si>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</si>
  <si>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</si>
  <si>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</si>
  <si>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</si>
  <si>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</si>
  <si>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</si>
  <si>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</si>
  <si>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</si>
  <si>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</si>
  <si>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</si>
  <si>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</si>
  <si>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</si>
  <si>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</si>
  <si>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</si>
  <si>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</si>
  <si>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</si>
  <si>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</si>
  <si>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</si>
  <si>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</si>
  <si>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</si>
  <si>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</si>
  <si>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</si>
  <si>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</si>
  <si>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</si>
  <si>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</si>
  <si>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</si>
  <si>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</si>
  <si>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</si>
  <si>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</si>
  <si>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</si>
  <si>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</si>
  <si>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</si>
  <si>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</si>
  <si>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</si>
  <si>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</si>
  <si>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</si>
  <si>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</si>
  <si>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</si>
  <si>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</si>
  <si>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</si>
  <si>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</si>
  <si>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</si>
  <si>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</si>
  <si>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</si>
  <si>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</si>
  <si>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</si>
  <si>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</si>
  <si>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</si>
  <si>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</si>
  <si>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</si>
  <si>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</si>
  <si>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</si>
  <si>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</si>
  <si>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</si>
  <si>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</si>
  <si>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</si>
  <si>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</si>
  <si>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</si>
  <si>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</si>
  <si>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</si>
  <si>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</si>
  <si>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</si>
  <si>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</si>
  <si>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</si>
  <si>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</si>
  <si>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</si>
  <si>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</si>
  <si>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</si>
  <si>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</si>
  <si>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</si>
  <si>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</si>
  <si>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</si>
  <si>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</si>
  <si>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</si>
  <si>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</si>
  <si>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</si>
  <si>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</si>
  <si>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</si>
  <si>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</si>
  <si>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</si>
  <si>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</si>
  <si>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</si>
  <si>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</si>
  <si>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</si>
  <si>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</si>
  <si>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</si>
  <si>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</si>
  <si>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</si>
  <si>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</si>
  <si>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</si>
  <si>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</si>
  <si>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</si>
  <si>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</si>
  <si>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</si>
  <si>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</si>
  <si>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</si>
  <si>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</si>
  <si>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</si>
  <si>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</si>
  <si>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</si>
  <si>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</si>
  <si>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</si>
  <si>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</si>
  <si>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</si>
  <si>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</si>
  <si>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</si>
  <si>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</si>
  <si>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</si>
  <si>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</si>
  <si>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</si>
  <si>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</si>
  <si>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</si>
  <si>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</si>
  <si>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</si>
  <si>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</si>
  <si>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</si>
  <si>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</si>
  <si>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</si>
  <si>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</si>
  <si>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</si>
  <si>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</si>
  <si>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</si>
  <si>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</si>
  <si>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</si>
  <si>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</si>
  <si>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</si>
  <si>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</si>
  <si>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</si>
  <si>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</si>
  <si>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</si>
  <si>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</si>
  <si>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</si>
  <si>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</si>
  <si>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</si>
  <si>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</si>
  <si>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</si>
  <si>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</si>
  <si>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</si>
  <si>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</si>
  <si>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</si>
  <si>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</si>
  <si>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</si>
  <si>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</si>
  <si>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</si>
  <si>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</si>
  <si>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</si>
  <si>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</si>
  <si>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</si>
  <si>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</si>
  <si>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</si>
  <si>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</si>
  <si>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</si>
  <si>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</si>
  <si>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</si>
  <si>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</si>
  <si>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</si>
  <si>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</si>
  <si>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</si>
  <si>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</si>
  <si>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</si>
  <si>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</si>
  <si>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</si>
  <si>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</si>
  <si>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</si>
  <si>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</si>
  <si>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</si>
  <si>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</si>
  <si>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</si>
  <si>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</si>
  <si>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</si>
  <si>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</si>
  <si>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</si>
  <si>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</si>
  <si>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</si>
  <si>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</si>
  <si>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</si>
  <si>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</si>
  <si>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</si>
  <si>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</si>
  <si>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</si>
  <si>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</si>
  <si>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</si>
  <si>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</si>
  <si>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</si>
  <si>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</si>
  <si>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</si>
  <si>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</si>
  <si>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</si>
  <si>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</si>
  <si>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</si>
  <si>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</si>
  <si>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</si>
  <si>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</si>
  <si>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</si>
  <si>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</si>
  <si>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</si>
  <si>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</si>
  <si>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</si>
  <si>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</si>
  <si>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</si>
  <si>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</si>
  <si>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</si>
  <si>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</si>
  <si>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</si>
  <si>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</si>
  <si>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</si>
  <si>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</si>
  <si>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</si>
  <si>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</si>
  <si>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</si>
  <si>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</si>
  <si>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</si>
  <si>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</si>
  <si>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</si>
  <si>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</si>
  <si>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</si>
  <si>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</si>
  <si>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</si>
  <si>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</si>
  <si>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</si>
  <si>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</si>
  <si>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</si>
  <si>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</si>
  <si>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</si>
  <si>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</si>
  <si>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</si>
  <si>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</si>
  <si>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</si>
  <si>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</si>
  <si>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</si>
  <si>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</si>
  <si>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</si>
  <si>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</si>
  <si>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</si>
  <si>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</si>
  <si>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</si>
  <si>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</si>
  <si>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</si>
  <si>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</si>
  <si>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</si>
  <si>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</si>
  <si>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</si>
  <si>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</si>
  <si>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</si>
  <si>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</si>
  <si>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</si>
  <si>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</si>
  <si>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</si>
  <si>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</si>
  <si>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</si>
  <si>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</si>
  <si>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</si>
  <si>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</si>
  <si>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</si>
  <si>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</si>
  <si>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</si>
  <si>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</si>
  <si>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</si>
  <si>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</si>
  <si>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</si>
  <si>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</si>
  <si>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</si>
  <si>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</si>
  <si>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</si>
  <si>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</si>
  <si>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</si>
  <si>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</si>
  <si>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</si>
  <si>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</si>
  <si>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</si>
  <si>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</si>
  <si>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</si>
  <si>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</si>
  <si>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</si>
  <si>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</si>
  <si>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</si>
  <si>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</si>
  <si>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</si>
  <si>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</si>
  <si>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</si>
  <si>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</si>
  <si>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</si>
  <si>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</si>
  <si>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</si>
  <si>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</si>
  <si>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</si>
  <si>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</si>
  <si>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</si>
  <si>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</si>
  <si>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</si>
  <si>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</si>
  <si>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</si>
  <si>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</si>
  <si>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</si>
  <si>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</si>
  <si>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</si>
  <si>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</si>
  <si>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</si>
  <si>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</si>
  <si>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</si>
  <si>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</si>
  <si>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</si>
  <si>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</si>
  <si>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</si>
  <si>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</si>
  <si>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</si>
  <si>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</si>
  <si>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</si>
  <si>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</si>
  <si>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</si>
  <si>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</si>
  <si>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</si>
  <si>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</si>
  <si>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</si>
  <si>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</si>
  <si>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</si>
  <si>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</si>
  <si>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</si>
  <si>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</si>
  <si>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</si>
  <si>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</si>
  <si>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</si>
  <si>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</si>
  <si>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</si>
  <si>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</si>
  <si>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</si>
  <si>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</si>
  <si>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</si>
  <si>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</si>
  <si>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</si>
  <si>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</si>
  <si>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</si>
  <si>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</si>
  <si>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</si>
  <si>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</si>
  <si>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</si>
  <si>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</si>
  <si>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</si>
  <si>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</si>
  <si>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</si>
  <si>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</si>
  <si>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</si>
  <si>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</si>
  <si>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</si>
  <si>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</si>
  <si>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</si>
  <si>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</si>
  <si>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</si>
  <si>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</si>
  <si>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</si>
  <si>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</si>
  <si>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</si>
  <si>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</si>
  <si>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</si>
  <si>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</si>
  <si>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</si>
  <si>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</si>
  <si>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</si>
  <si>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</si>
  <si>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</si>
  <si>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</si>
  <si>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</si>
  <si>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</si>
  <si>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</si>
  <si>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</si>
  <si>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</si>
  <si>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</si>
  <si>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</si>
  <si>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</si>
  <si>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</si>
  <si>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</si>
  <si>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</si>
  <si>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</si>
  <si>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</si>
  <si>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</si>
  <si>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</si>
  <si>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</si>
  <si>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</si>
  <si>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</si>
  <si>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</si>
  <si>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</si>
  <si>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</si>
  <si>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</si>
  <si>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</si>
  <si>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</si>
  <si>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</si>
  <si>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</si>
  <si>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</si>
  <si>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</si>
  <si>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</si>
  <si>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</si>
  <si>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</si>
  <si>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</si>
  <si>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</si>
  <si>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</si>
  <si>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</si>
  <si>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</si>
  <si>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</si>
  <si>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</si>
  <si>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</si>
  <si>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</si>
  <si>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</si>
  <si>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</si>
  <si>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</si>
  <si>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</si>
  <si>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</si>
  <si>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</si>
  <si>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</si>
  <si>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</si>
  <si>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</si>
  <si>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</si>
  <si>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</si>
  <si>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</si>
  <si>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</si>
  <si>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</si>
  <si>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</si>
  <si>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</si>
  <si>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</si>
  <si>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</si>
  <si>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</si>
  <si>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</si>
  <si>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</si>
  <si>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</si>
  <si>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</si>
  <si>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</si>
  <si>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</si>
  <si>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</si>
  <si>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</si>
  <si>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</si>
  <si>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</si>
  <si>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</si>
  <si>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</si>
  <si>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</si>
  <si>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</si>
  <si>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</si>
  <si>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</si>
  <si>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</si>
  <si>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</si>
  <si>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</si>
  <si>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</si>
  <si>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</si>
  <si>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</si>
  <si>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</si>
  <si>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</si>
  <si>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</si>
  <si>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</si>
  <si>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</si>
  <si>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</si>
  <si>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</si>
  <si>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</si>
  <si>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</si>
  <si>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</si>
  <si>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</si>
  <si>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</si>
  <si>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</si>
  <si>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</si>
  <si>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</si>
  <si>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</si>
  <si>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</si>
  <si>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</si>
  <si>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</si>
  <si>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</si>
  <si>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</si>
  <si>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</si>
  <si>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</si>
  <si>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</si>
  <si>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</si>
  <si>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</si>
  <si>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</si>
  <si>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</si>
  <si>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</si>
  <si>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</si>
  <si>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</si>
  <si>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</si>
  <si>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</si>
  <si>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</si>
  <si>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</si>
  <si>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</si>
  <si>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</si>
  <si>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</si>
  <si>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</si>
  <si>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</si>
  <si>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</si>
  <si>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</si>
  <si>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</si>
  <si>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</si>
  <si>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</si>
  <si>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</si>
  <si>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</si>
  <si>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</si>
  <si>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</si>
  <si>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</si>
  <si>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</si>
  <si>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</si>
  <si>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</si>
  <si>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</si>
  <si>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</si>
  <si>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</si>
  <si>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</si>
  <si>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</si>
  <si>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</si>
  <si>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</si>
  <si>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</si>
  <si>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</si>
  <si>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</si>
  <si>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</si>
  <si>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</si>
  <si>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</si>
  <si>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</si>
  <si>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</si>
  <si>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</si>
  <si>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</si>
  <si>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</si>
  <si>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</si>
  <si>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</si>
  <si>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</si>
  <si>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</si>
  <si>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</si>
  <si>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</si>
  <si>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</si>
  <si>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</si>
  <si>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</si>
  <si>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</si>
  <si>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</si>
  <si>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</si>
  <si>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</si>
  <si>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</si>
  <si>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</si>
  <si>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</si>
  <si>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</si>
  <si>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</si>
  <si>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</si>
  <si>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</si>
  <si>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</si>
  <si>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</si>
  <si>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</si>
  <si>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</si>
  <si>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</si>
  <si>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</si>
  <si>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</si>
  <si>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</si>
  <si>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</si>
  <si>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</si>
  <si>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</si>
  <si>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</si>
  <si>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</si>
  <si>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</si>
  <si>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</si>
  <si>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</si>
  <si>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</si>
  <si>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</si>
  <si>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</si>
  <si>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</si>
  <si>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</si>
  <si>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</si>
  <si>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</si>
  <si>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</si>
  <si>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</si>
  <si>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</si>
  <si>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</si>
  <si>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</si>
  <si>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</si>
  <si>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</si>
  <si>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</si>
  <si>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</si>
  <si>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</si>
  <si>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</si>
  <si>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</si>
  <si>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</si>
  <si>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</si>
  <si>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</si>
  <si>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</si>
  <si>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</si>
  <si>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</si>
  <si>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</si>
  <si>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</si>
  <si>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</si>
  <si>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</si>
  <si>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</si>
  <si>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</si>
  <si>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</si>
  <si>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</si>
  <si>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</si>
  <si>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</si>
  <si>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</si>
  <si>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</si>
  <si>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</si>
  <si>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</si>
  <si>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</si>
  <si>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</si>
  <si>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</si>
  <si>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</si>
  <si>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</si>
  <si>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</si>
  <si>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</si>
  <si>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</si>
  <si>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</si>
  <si>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</si>
  <si>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</si>
  <si>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</si>
  <si>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</si>
  <si>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</si>
  <si>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</si>
  <si>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</si>
  <si>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</si>
  <si>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</si>
  <si>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</si>
  <si>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</si>
  <si>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</si>
  <si>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</si>
  <si>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</si>
  <si>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</si>
  <si>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</si>
  <si>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</si>
  <si>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</si>
  <si>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</si>
  <si>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</si>
  <si>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</si>
  <si>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</si>
  <si>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</si>
  <si>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</si>
  <si>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</si>
  <si>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</si>
  <si>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</si>
  <si>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</si>
  <si>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</si>
  <si>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</si>
  <si>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</si>
  <si>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</si>
  <si>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</si>
  <si>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</si>
  <si>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</si>
  <si>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</si>
  <si>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</si>
  <si>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</si>
  <si>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</si>
  <si>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</si>
  <si>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</si>
  <si>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</si>
  <si>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</si>
  <si>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</si>
  <si>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</si>
  <si>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</si>
  <si>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</si>
  <si>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</si>
  <si>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</si>
  <si>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</si>
  <si>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</si>
  <si>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</si>
  <si>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</si>
  <si>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</si>
  <si>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</si>
  <si>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</si>
  <si>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</si>
  <si>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</si>
  <si>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</si>
  <si>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</si>
  <si>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</si>
  <si>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</si>
  <si>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</si>
  <si>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</si>
  <si>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</si>
  <si>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</si>
  <si>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</si>
  <si>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</si>
  <si>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</si>
  <si>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</si>
  <si>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</si>
  <si>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</si>
  <si>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</si>
  <si>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</si>
  <si>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</si>
  <si>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</si>
  <si>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</si>
  <si>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</si>
  <si>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</si>
  <si>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</si>
  <si>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</si>
  <si>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</si>
  <si>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</si>
  <si>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</si>
  <si>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</si>
  <si>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</si>
  <si>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</si>
  <si>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</si>
  <si>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</si>
  <si>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</si>
  <si>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</si>
  <si>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</si>
  <si>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</si>
  <si>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</si>
  <si>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</si>
  <si>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</si>
  <si>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</si>
  <si>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</si>
  <si>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</si>
  <si>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</si>
  <si>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</si>
  <si>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</si>
  <si>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</si>
  <si>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</si>
  <si>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</si>
  <si>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</si>
  <si>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</si>
  <si>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</si>
  <si>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</si>
  <si>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</si>
  <si>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</si>
  <si>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</si>
  <si>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</si>
  <si>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</si>
  <si>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</si>
  <si>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</si>
  <si>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</si>
  <si>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</si>
  <si>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</si>
  <si>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</si>
  <si>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</si>
  <si>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</si>
  <si>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</si>
  <si>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</si>
  <si>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</si>
  <si>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</si>
  <si>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</si>
  <si>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</si>
  <si>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</si>
  <si>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</si>
  <si>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</si>
  <si>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</si>
  <si>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</si>
  <si>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</si>
  <si>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</si>
  <si>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</si>
  <si>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</si>
  <si>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</si>
  <si>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</si>
  <si>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</si>
  <si>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</si>
  <si>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</si>
  <si>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</si>
  <si>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</si>
  <si>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</si>
  <si>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</si>
  <si>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</si>
  <si>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</si>
  <si>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</si>
  <si>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</si>
  <si>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</si>
  <si>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</si>
  <si>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</si>
  <si>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</si>
  <si>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</si>
  <si>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</si>
  <si>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</si>
  <si>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</si>
  <si>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</si>
  <si>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</si>
  <si>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</si>
  <si>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</si>
  <si>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</si>
  <si>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</si>
  <si>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</si>
  <si>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</si>
  <si>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</si>
  <si>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</si>
  <si>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</si>
  <si>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</si>
  <si>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</si>
  <si>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</si>
  <si>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</si>
  <si>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</si>
  <si>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</si>
  <si>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</si>
  <si>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</si>
  <si>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</si>
  <si>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</si>
  <si>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</si>
  <si>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</si>
  <si>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</si>
  <si>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</si>
  <si>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</si>
  <si>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</si>
  <si>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</si>
  <si>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</si>
  <si>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</si>
  <si>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</si>
  <si>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</si>
  <si>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</si>
  <si>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</si>
  <si>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</si>
  <si>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</si>
  <si>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</si>
  <si>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</si>
  <si>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</si>
  <si>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</si>
  <si>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</si>
  <si>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</si>
  <si>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</si>
  <si>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</si>
  <si>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</si>
  <si>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</si>
  <si>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</si>
  <si>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</si>
  <si>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</si>
  <si>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</si>
  <si>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</si>
  <si>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</si>
  <si>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</si>
  <si>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</si>
  <si>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</si>
  <si>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</si>
  <si>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</si>
  <si>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</si>
  <si>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</si>
  <si>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</si>
  <si>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</si>
  <si>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</si>
  <si>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</si>
  <si>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</si>
  <si>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</si>
  <si>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</si>
  <si>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</si>
  <si>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</si>
  <si>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</si>
  <si>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</si>
  <si>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</si>
  <si>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</si>
  <si>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</si>
  <si>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</si>
  <si>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</si>
  <si>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</si>
  <si>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</si>
  <si>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</si>
  <si>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</si>
  <si>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</si>
  <si>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</si>
  <si>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</si>
  <si>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</si>
  <si>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</si>
  <si>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</si>
  <si>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</si>
  <si>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</si>
  <si>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</si>
  <si>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</si>
  <si>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</si>
  <si>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</si>
  <si>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</si>
  <si>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</si>
  <si>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</si>
  <si>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</si>
  <si>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</si>
  <si>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</si>
  <si>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</si>
  <si>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</si>
  <si>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</si>
  <si>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</si>
  <si>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</si>
  <si>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</si>
  <si>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</si>
  <si>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</si>
  <si>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</si>
  <si>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</si>
  <si>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</si>
  <si>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</si>
  <si>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</si>
  <si>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</si>
  <si>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</si>
  <si>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</si>
  <si>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</si>
  <si>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</si>
  <si>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</si>
  <si>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</si>
  <si>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</si>
  <si>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</si>
  <si>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</si>
  <si>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</si>
  <si>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</si>
  <si>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</si>
  <si>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</si>
  <si>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</si>
  <si>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</si>
  <si>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</si>
  <si>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</si>
  <si>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</si>
  <si>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</si>
  <si>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</si>
  <si>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</si>
  <si>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</si>
  <si>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</si>
  <si>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</si>
  <si>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</si>
  <si>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</si>
  <si>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</si>
  <si>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</si>
  <si>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</si>
  <si>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</si>
  <si>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</si>
  <si>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</si>
  <si>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</si>
  <si>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</si>
  <si>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</si>
  <si>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</si>
  <si>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</si>
  <si>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</si>
  <si>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</si>
  <si>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</si>
  <si>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</si>
  <si>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</si>
  <si>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</si>
  <si>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</si>
  <si>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</si>
  <si>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</si>
  <si>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</si>
  <si>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</si>
  <si>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</si>
  <si>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</si>
  <si>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</si>
  <si>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</si>
  <si>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</si>
  <si>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</si>
  <si>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</si>
  <si>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</si>
  <si>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</si>
  <si>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</si>
  <si>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</si>
  <si>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</si>
  <si>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</si>
  <si>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</si>
  <si>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</si>
  <si>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</si>
  <si>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</si>
  <si>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</si>
  <si>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</si>
  <si>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</si>
  <si>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</si>
  <si>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</si>
  <si>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</si>
  <si>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</si>
  <si>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</si>
  <si>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</si>
  <si>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</si>
  <si>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</si>
  <si>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</si>
  <si>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</si>
  <si>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</si>
  <si>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</si>
  <si>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</si>
  <si>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</si>
  <si>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</si>
  <si>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</si>
  <si>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</si>
  <si>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</si>
  <si>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</si>
  <si>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</si>
  <si>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</si>
  <si>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</si>
  <si>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</si>
  <si>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</si>
  <si>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</si>
  <si>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</si>
  <si>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</si>
  <si>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</si>
  <si>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</si>
  <si>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</si>
  <si>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</si>
  <si>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</si>
  <si>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</si>
  <si>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</si>
  <si>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</si>
  <si>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</si>
  <si>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</si>
  <si>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</si>
  <si>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</si>
  <si>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</si>
  <si>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</si>
  <si>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</si>
  <si>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</si>
  <si>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</si>
  <si>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</si>
  <si>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</si>
  <si>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</si>
  <si>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</si>
  <si>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</si>
  <si>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</si>
  <si>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</si>
  <si>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</si>
  <si>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</si>
  <si>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</si>
  <si>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</si>
  <si>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</si>
  <si>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</si>
  <si>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</si>
  <si>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</si>
  <si>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</si>
  <si>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</si>
  <si>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</si>
  <si>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</si>
  <si>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</si>
  <si>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</si>
  <si>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</si>
  <si>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</si>
  <si>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</si>
  <si>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</si>
  <si>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</si>
  <si>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</si>
  <si>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</si>
  <si>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</si>
  <si>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</si>
  <si>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</si>
  <si>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</si>
  <si>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</si>
  <si>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</si>
  <si>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</si>
  <si>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</si>
  <si>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</si>
  <si>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</si>
  <si>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</si>
  <si>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</si>
  <si>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</si>
  <si>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</si>
  <si>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</si>
  <si>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</si>
  <si>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</si>
  <si>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</si>
  <si>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</si>
  <si>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</si>
  <si>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</si>
  <si>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</si>
  <si>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</si>
  <si>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</si>
  <si>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</si>
  <si>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</si>
  <si>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</si>
  <si>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</si>
  <si>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</si>
  <si>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</si>
  <si>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</si>
  <si>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</si>
  <si>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</si>
  <si>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</si>
  <si>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</si>
  <si>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</si>
  <si>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</si>
  <si>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</si>
  <si>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</si>
  <si>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</si>
  <si>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</si>
  <si>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</si>
  <si>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</si>
  <si>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</si>
  <si>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</si>
  <si>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</si>
  <si>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</si>
  <si>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</si>
  <si>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</si>
  <si>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</si>
  <si>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</si>
  <si>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</si>
  <si>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</si>
  <si>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</si>
  <si>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</si>
  <si>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</si>
  <si>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</si>
  <si>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</si>
  <si>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</si>
  <si>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</si>
  <si>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</si>
  <si>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</si>
  <si>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</si>
  <si>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</si>
  <si>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</si>
  <si>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</si>
  <si>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</si>
  <si>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</si>
  <si>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</si>
  <si>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</si>
  <si>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</si>
  <si>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</si>
  <si>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</si>
  <si>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</si>
  <si>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</si>
  <si>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</si>
  <si>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</si>
  <si>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</si>
  <si>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</si>
  <si>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</si>
  <si>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</si>
  <si>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</si>
  <si>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</si>
  <si>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</si>
  <si>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</si>
  <si>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</si>
  <si>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</si>
  <si>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</si>
  <si>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</si>
  <si>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</si>
  <si>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</si>
  <si>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</si>
  <si>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</si>
  <si>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</si>
  <si>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</si>
  <si>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</si>
  <si>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</si>
  <si>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</si>
  <si>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</si>
  <si>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</si>
  <si>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</si>
  <si>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</si>
  <si>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</si>
  <si>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</si>
  <si>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</si>
  <si>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</si>
  <si>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</si>
  <si>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</si>
  <si>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</si>
  <si>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</si>
  <si>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</si>
  <si>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</si>
  <si>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</si>
  <si>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</si>
  <si>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</si>
  <si>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</si>
  <si>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</si>
  <si>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</si>
  <si>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</si>
  <si>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</si>
  <si>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</si>
  <si>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</si>
  <si>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</si>
  <si>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</si>
  <si>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</si>
  <si>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</si>
  <si>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</si>
  <si>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</si>
  <si>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</si>
  <si>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</si>
  <si>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</si>
  <si>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</si>
  <si>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</si>
  <si>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</si>
  <si>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</si>
  <si>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</si>
  <si>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</si>
  <si>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</si>
  <si>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</si>
  <si>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</si>
  <si>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</si>
  <si>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</si>
  <si>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</si>
  <si>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</si>
  <si>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</si>
  <si>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</si>
  <si>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</si>
  <si>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</si>
  <si>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</si>
  <si>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</si>
  <si>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</si>
  <si>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</si>
  <si>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</si>
  <si>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</si>
  <si>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</si>
  <si>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</si>
  <si>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</si>
  <si>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</si>
  <si>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</si>
  <si>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</si>
  <si>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</si>
  <si>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</si>
  <si>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</si>
  <si>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</si>
  <si>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</si>
  <si>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</si>
  <si>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</si>
  <si>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</si>
  <si>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</si>
  <si>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</si>
  <si>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</si>
  <si>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</si>
  <si>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</si>
  <si>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</si>
  <si>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</si>
  <si>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</si>
  <si>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</si>
  <si>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</si>
  <si>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</si>
  <si>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</si>
  <si>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</si>
  <si>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</si>
  <si>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</si>
  <si>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</si>
  <si>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</si>
  <si>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</si>
  <si>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</si>
  <si>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</si>
  <si>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</si>
  <si>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</si>
  <si>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</si>
  <si>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</si>
  <si>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</si>
  <si>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</si>
  <si>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</si>
  <si>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</si>
  <si>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</si>
  <si>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</si>
  <si>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</si>
  <si>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</si>
  <si>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</si>
  <si>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</si>
  <si>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</si>
  <si>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</si>
  <si>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</si>
  <si>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</si>
  <si>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</si>
  <si>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</si>
  <si>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</si>
  <si>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</si>
  <si>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</si>
  <si>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</si>
  <si>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</si>
  <si>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</si>
  <si>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</si>
  <si>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</si>
  <si>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</si>
  <si>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</si>
  <si>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</si>
  <si>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</si>
  <si>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</si>
  <si>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</si>
  <si>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</si>
  <si>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</si>
  <si>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</si>
  <si>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</si>
  <si>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</si>
  <si>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</si>
  <si>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</si>
  <si>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</si>
  <si>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</si>
  <si>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</si>
  <si>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</si>
  <si>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</si>
  <si>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</si>
  <si>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</si>
  <si>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</si>
  <si>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</si>
  <si>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</si>
  <si>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</si>
  <si>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</si>
  <si>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</si>
  <si>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</si>
  <si>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</si>
  <si>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</si>
  <si>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</si>
  <si>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</si>
  <si>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</si>
  <si>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</si>
  <si>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</si>
  <si>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</si>
  <si>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</si>
  <si>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</si>
  <si>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</si>
  <si>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</si>
  <si>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</si>
  <si>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</si>
  <si>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</si>
  <si>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</si>
  <si>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</si>
  <si>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</si>
  <si>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</si>
  <si>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</si>
  <si>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</si>
  <si>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</si>
  <si>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</si>
  <si>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</si>
  <si>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</si>
  <si>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</si>
  <si>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</si>
  <si>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</si>
  <si>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</si>
  <si>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</si>
  <si>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</si>
  <si>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</si>
  <si>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</si>
  <si>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</si>
  <si>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</si>
  <si>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</si>
  <si>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</si>
  <si>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</si>
  <si>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</si>
  <si>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</si>
  <si>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</si>
  <si>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</si>
  <si>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</si>
  <si>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</si>
  <si>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</si>
  <si>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</si>
  <si>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</si>
  <si>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</si>
  <si>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</si>
  <si>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</si>
  <si>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</si>
  <si>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</si>
  <si>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</si>
  <si>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</si>
  <si>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</si>
  <si>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</si>
  <si>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</si>
  <si>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</si>
  <si>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</si>
  <si>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</si>
  <si>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</si>
  <si>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</si>
  <si>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</si>
  <si>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</si>
  <si>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</si>
  <si>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</si>
  <si>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</si>
  <si>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</si>
  <si>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</si>
  <si>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</si>
  <si>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</si>
  <si>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</si>
  <si>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</si>
  <si>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</si>
  <si>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</si>
  <si>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</si>
  <si>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</si>
  <si>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</si>
  <si>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</si>
  <si>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</si>
  <si>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</si>
  <si>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</si>
  <si>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</si>
  <si>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</si>
  <si>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</si>
  <si>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</si>
  <si>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</si>
  <si>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</si>
  <si>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</si>
  <si>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</si>
  <si>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</si>
  <si>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</si>
  <si>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</si>
  <si>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</si>
  <si>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</si>
  <si>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</si>
  <si>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</si>
  <si>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</si>
  <si>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</si>
  <si>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</si>
  <si>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</si>
  <si>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</si>
  <si>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</si>
  <si>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</si>
  <si>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</si>
  <si>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</si>
  <si>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</si>
  <si>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</si>
  <si>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</si>
  <si>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</si>
  <si>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</si>
  <si>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</si>
  <si>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</si>
  <si>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</si>
  <si>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</si>
  <si>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</si>
  <si>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</si>
  <si>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</si>
  <si>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</si>
  <si>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</si>
  <si>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</si>
  <si>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</si>
  <si>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</si>
  <si>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</si>
  <si>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</si>
  <si>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</si>
  <si>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</si>
  <si>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</si>
  <si>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</si>
  <si>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</si>
  <si>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</si>
  <si>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</si>
  <si>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</si>
  <si>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</si>
  <si>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</si>
  <si>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</si>
  <si>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</si>
  <si>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</si>
  <si>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</si>
  <si>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</si>
  <si>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</si>
  <si>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</si>
  <si>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</si>
  <si>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</si>
  <si>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</si>
  <si>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</si>
  <si>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</si>
  <si>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</si>
  <si>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</si>
  <si>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</si>
  <si>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</si>
  <si>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</si>
  <si>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</si>
  <si>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</si>
  <si>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</si>
  <si>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</si>
  <si>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</si>
  <si>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</si>
  <si>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</si>
  <si>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</si>
  <si>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</si>
  <si>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</si>
  <si>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</si>
  <si>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</si>
  <si>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</si>
  <si>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</si>
  <si>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</si>
  <si>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</si>
  <si>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</si>
  <si>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</si>
  <si>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</si>
  <si>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</si>
  <si>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</si>
  <si>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</si>
  <si>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</si>
  <si>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</si>
  <si>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</si>
  <si>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</si>
  <si>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</si>
  <si>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</si>
  <si>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</si>
  <si>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</si>
  <si>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</si>
  <si>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</si>
  <si>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</si>
  <si>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</si>
  <si>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</si>
  <si>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</si>
  <si>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</si>
  <si>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</si>
  <si>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</si>
  <si>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</si>
  <si>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</si>
  <si>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</si>
  <si>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</si>
  <si>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</si>
  <si>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</si>
  <si>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</si>
  <si>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</si>
  <si>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</si>
  <si>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</si>
  <si>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</si>
  <si>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</si>
  <si>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</si>
  <si>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</si>
  <si>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</si>
  <si>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</si>
  <si>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</si>
  <si>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</si>
  <si>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</si>
  <si>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</si>
  <si>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</si>
  <si>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</si>
  <si>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</si>
  <si>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</si>
  <si>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</si>
  <si>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</si>
  <si>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</si>
  <si>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</si>
  <si>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</si>
  <si>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</si>
  <si>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</si>
  <si>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</si>
  <si>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</si>
  <si>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</si>
  <si>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</si>
  <si>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</si>
  <si>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</si>
  <si>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</si>
  <si>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</si>
  <si>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</si>
  <si>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</si>
  <si>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</si>
  <si>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</si>
  <si>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</si>
  <si>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</si>
  <si>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</si>
  <si>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</si>
  <si>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</si>
  <si>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</si>
  <si>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</si>
  <si>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</si>
  <si>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</si>
  <si>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</si>
  <si>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</si>
  <si>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</si>
  <si>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</si>
  <si>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</si>
  <si>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</si>
  <si>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</si>
  <si>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</si>
  <si>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</si>
  <si>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</si>
  <si>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</si>
  <si>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</si>
  <si>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</si>
  <si>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</si>
  <si>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</si>
  <si>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</si>
  <si>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</si>
  <si>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</si>
  <si>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</si>
  <si>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</si>
  <si>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</si>
  <si>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</si>
  <si>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</si>
  <si>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</si>
  <si>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</si>
  <si>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</si>
  <si>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</si>
  <si>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</si>
  <si>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</si>
  <si>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</si>
  <si>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</si>
  <si>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</si>
  <si>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</si>
  <si>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</si>
  <si>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</si>
  <si>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</si>
  <si>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</si>
  <si>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</si>
  <si>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</si>
  <si>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</si>
  <si>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</si>
  <si>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</si>
  <si>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</si>
  <si>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</si>
  <si>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</si>
  <si>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</si>
  <si>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</si>
  <si>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</si>
  <si>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</si>
  <si>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</si>
  <si>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</si>
  <si>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</si>
  <si>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</si>
  <si>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</si>
  <si>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</si>
  <si>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</si>
  <si>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</si>
  <si>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</si>
  <si>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</si>
  <si>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</si>
  <si>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</si>
  <si>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</si>
  <si>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</si>
  <si>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</si>
  <si>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</si>
  <si>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</si>
  <si>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</si>
  <si>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</si>
  <si>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</si>
  <si>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</si>
  <si>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</si>
  <si>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</si>
  <si>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</si>
  <si>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</si>
  <si>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</si>
  <si>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</si>
  <si>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</si>
  <si>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</si>
  <si>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</si>
  <si>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</si>
  <si>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</si>
  <si>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</si>
  <si>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</si>
  <si>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</si>
  <si>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</si>
  <si>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</si>
  <si>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</si>
  <si>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</si>
  <si>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</si>
  <si>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</si>
  <si>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</si>
  <si>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</si>
  <si>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</si>
  <si>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</si>
  <si>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</si>
  <si>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</si>
  <si>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</si>
  <si>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</si>
  <si>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</si>
  <si>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</si>
  <si>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</si>
  <si>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</si>
  <si>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</si>
  <si>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</si>
  <si>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</si>
  <si>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</si>
  <si>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</si>
  <si>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</si>
  <si>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</si>
  <si>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</si>
  <si>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</si>
  <si>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</si>
  <si>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</si>
  <si>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</si>
  <si>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</si>
  <si>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</si>
  <si>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</si>
  <si>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</si>
  <si>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</si>
  <si>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</si>
  <si>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</si>
  <si>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</si>
  <si>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</si>
  <si>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</si>
  <si>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</si>
  <si>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</si>
  <si>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</si>
  <si>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</si>
  <si>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</si>
  <si>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</si>
  <si>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</si>
  <si>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</si>
  <si>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</si>
  <si>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</si>
  <si>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</si>
  <si>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</si>
  <si>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</si>
  <si>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</si>
  <si>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</si>
  <si>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</si>
  <si>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</si>
  <si>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</si>
  <si>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</si>
  <si>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</si>
  <si>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</si>
  <si>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</si>
  <si>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</si>
  <si>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</si>
  <si>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</si>
  <si>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</si>
  <si>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</si>
  <si>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</si>
  <si>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</si>
  <si>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</si>
  <si>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</si>
  <si>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</si>
  <si>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</si>
  <si>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</si>
  <si>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</si>
  <si>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</si>
  <si>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</si>
  <si>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</si>
  <si>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</si>
  <si>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</si>
  <si>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</si>
  <si>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</si>
  <si>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</si>
  <si>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</si>
  <si>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</si>
  <si>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</si>
  <si>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</si>
  <si>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</si>
  <si>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</si>
  <si>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</si>
  <si>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</si>
  <si>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</si>
  <si>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</si>
  <si>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</si>
  <si>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</si>
  <si>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</si>
  <si>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</si>
  <si>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</si>
  <si>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</si>
  <si>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</si>
  <si>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</si>
  <si>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</si>
  <si>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</si>
  <si>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</si>
  <si>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</si>
  <si>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</si>
  <si>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</si>
  <si>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</si>
  <si>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</si>
  <si>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</si>
  <si>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</si>
  <si>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</si>
  <si>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</si>
  <si>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</si>
  <si>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</si>
  <si>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</si>
  <si>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</si>
  <si>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</si>
  <si>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</si>
  <si>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</si>
  <si>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</si>
  <si>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</si>
  <si>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</si>
  <si>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</si>
  <si>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</si>
  <si>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</si>
  <si>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</si>
  <si>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</si>
  <si>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</si>
  <si>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</si>
  <si>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</si>
  <si>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</si>
  <si>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</si>
  <si>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</si>
  <si>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</si>
  <si>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</si>
  <si>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</si>
  <si>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</si>
  <si>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</si>
  <si>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</si>
  <si>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</si>
  <si>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</si>
  <si>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</si>
  <si>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</si>
  <si>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</si>
  <si>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</si>
  <si>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</si>
  <si>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</si>
  <si>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</si>
  <si>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</si>
  <si>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</si>
  <si>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</si>
  <si>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</si>
  <si>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</si>
  <si>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</si>
  <si>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</si>
  <si>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</si>
  <si>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</si>
  <si>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</si>
  <si>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</si>
  <si>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</si>
  <si>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</si>
  <si>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</si>
  <si>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</si>
  <si>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</si>
  <si>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</si>
  <si>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</si>
  <si>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</si>
  <si>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</si>
  <si>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</si>
  <si>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</si>
  <si>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</si>
  <si>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</si>
  <si>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</si>
  <si>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</si>
  <si>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</si>
  <si>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</si>
  <si>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</si>
  <si>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</si>
  <si>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</si>
  <si>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</si>
  <si>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</si>
  <si>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</si>
  <si>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</si>
  <si>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</si>
  <si>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</si>
  <si>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</si>
  <si>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</si>
  <si>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</si>
  <si>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</si>
  <si>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</si>
  <si>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</si>
  <si>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</si>
  <si>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</si>
  <si>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</si>
  <si>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</si>
  <si>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</si>
  <si>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</si>
  <si>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</si>
  <si>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</si>
  <si>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</si>
  <si>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</si>
  <si>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</si>
  <si>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</si>
  <si>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</si>
  <si>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</si>
  <si>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</si>
  <si>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</si>
  <si>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</si>
  <si>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</si>
  <si>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</si>
  <si>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</si>
  <si>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</si>
  <si>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</si>
  <si>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</si>
  <si>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</si>
  <si>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</si>
  <si>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</si>
  <si>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</si>
  <si>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</si>
  <si>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</si>
  <si>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</si>
  <si>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</si>
  <si>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</si>
  <si>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</si>
  <si>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</si>
  <si>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</si>
  <si>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</si>
  <si>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</si>
  <si>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</si>
  <si>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</si>
  <si>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</si>
  <si>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</si>
  <si>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</si>
  <si>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</si>
  <si>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</si>
  <si>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</si>
  <si>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</si>
  <si>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</si>
  <si>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</si>
  <si>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</si>
  <si>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</si>
  <si>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</si>
  <si>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</si>
  <si>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</si>
  <si>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</si>
  <si>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</si>
  <si>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</si>
  <si>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</si>
  <si>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</si>
  <si>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</si>
  <si>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</si>
  <si>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</si>
  <si>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</si>
  <si>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</si>
  <si>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</si>
  <si>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</si>
  <si>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</si>
  <si>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</si>
  <si>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</si>
  <si>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</si>
  <si>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</si>
  <si>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</si>
  <si>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</si>
  <si>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</si>
  <si>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</si>
  <si>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</si>
  <si>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</si>
  <si>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</si>
  <si>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</si>
  <si>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</si>
  <si>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</si>
  <si>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</si>
  <si>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</si>
  <si>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</si>
  <si>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</si>
  <si>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</si>
  <si>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</si>
  <si>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</si>
  <si>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</si>
  <si>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</si>
  <si>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</si>
  <si>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</si>
  <si>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</si>
  <si>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</si>
  <si>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</si>
  <si>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</si>
  <si>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</si>
  <si>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</si>
  <si>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</si>
  <si>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</si>
  <si>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</si>
  <si>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</si>
  <si>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</si>
  <si>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</si>
  <si>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</si>
  <si>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</si>
  <si>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</si>
  <si>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</si>
  <si>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</si>
  <si>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</si>
  <si>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</si>
  <si>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</si>
  <si>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</si>
  <si>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</si>
  <si>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</si>
  <si>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</si>
  <si>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</si>
  <si>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</si>
  <si>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</si>
  <si>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</si>
  <si>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</si>
  <si>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</si>
  <si>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</si>
  <si>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</si>
  <si>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</si>
  <si>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</si>
  <si>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</si>
  <si>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</si>
  <si>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</si>
  <si>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</si>
  <si>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</si>
  <si>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</si>
  <si>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</si>
  <si>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</si>
  <si>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</si>
  <si>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</si>
  <si>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</si>
  <si>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</si>
  <si>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</si>
  <si>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</si>
  <si>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</si>
  <si>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</si>
  <si>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</si>
  <si>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</si>
  <si>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</si>
  <si>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</si>
  <si>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</si>
  <si>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</si>
  <si>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</si>
  <si>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</si>
  <si>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</si>
  <si>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</si>
  <si>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</si>
  <si>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</si>
  <si>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</si>
  <si>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</si>
  <si>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</si>
  <si>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</si>
  <si>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</si>
  <si>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</si>
  <si>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</si>
  <si>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</si>
  <si>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</si>
  <si>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</si>
  <si>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</si>
  <si>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</si>
  <si>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</si>
  <si>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</si>
  <si>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</si>
  <si>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</si>
  <si>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</si>
  <si>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</si>
  <si>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</si>
  <si>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</si>
  <si>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</si>
  <si>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</si>
  <si>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</si>
  <si>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</si>
  <si>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</si>
  <si>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</si>
  <si>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</si>
  <si>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</si>
  <si>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</si>
  <si>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</si>
  <si>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</si>
  <si>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</si>
  <si>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</si>
  <si>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</si>
  <si>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</si>
  <si>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</si>
  <si>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</si>
  <si>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</si>
  <si>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</si>
  <si>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</si>
  <si>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</si>
  <si>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</si>
  <si>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</si>
  <si>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</si>
  <si>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</si>
  <si>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</si>
  <si>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</si>
  <si>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</si>
  <si>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</si>
  <si>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</si>
  <si>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</si>
  <si>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</si>
  <si>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</si>
  <si>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</si>
  <si>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</si>
  <si>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</si>
  <si>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</si>
  <si>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</si>
  <si>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</si>
  <si>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</si>
  <si>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</si>
  <si>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</si>
  <si>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</si>
  <si>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</si>
  <si>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</si>
  <si>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</si>
  <si>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</si>
  <si>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</si>
  <si>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</si>
  <si>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</si>
  <si>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</si>
  <si>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</si>
  <si>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</si>
  <si>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</si>
  <si>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</si>
  <si>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</si>
  <si>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</si>
  <si>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</si>
  <si>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</si>
  <si>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</si>
  <si>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</si>
  <si>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</si>
  <si>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</si>
  <si>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</si>
  <si>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</si>
  <si>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</si>
  <si>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</si>
  <si>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</si>
  <si>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</si>
  <si>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</si>
  <si>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</si>
  <si>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</si>
  <si>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</si>
  <si>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</si>
  <si>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</si>
  <si>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</si>
  <si>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</si>
  <si>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</si>
  <si>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</si>
  <si>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</si>
  <si>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</si>
  <si>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</si>
  <si>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</si>
  <si>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</si>
  <si>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</si>
  <si>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</si>
  <si>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</si>
  <si>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</si>
  <si>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</si>
  <si>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</si>
  <si>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</si>
  <si>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</si>
  <si>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</si>
  <si>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</si>
  <si>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</si>
  <si>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</si>
  <si>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</si>
  <si>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</si>
  <si>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</si>
  <si>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</si>
  <si>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</si>
  <si>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</si>
  <si>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</si>
  <si>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</si>
  <si>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</si>
  <si>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</si>
  <si>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</si>
  <si>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</si>
  <si>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</si>
  <si>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</si>
  <si>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</si>
  <si>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</si>
  <si>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</si>
  <si>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</si>
  <si>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</si>
  <si>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</si>
  <si>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</si>
  <si>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</si>
  <si>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</si>
  <si>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</si>
  <si>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</si>
  <si>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</si>
  <si>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</si>
  <si>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</si>
  <si>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</si>
  <si>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</si>
  <si>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</si>
  <si>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</si>
  <si>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</si>
  <si>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</si>
  <si>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</si>
  <si>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</si>
  <si>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</si>
  <si>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</si>
  <si>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</si>
  <si>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</si>
  <si>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</si>
  <si>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</si>
  <si>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</si>
  <si>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</si>
  <si>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</si>
  <si>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</si>
  <si>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</si>
  <si>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</si>
  <si>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</si>
  <si>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</si>
  <si>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</si>
  <si>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</si>
  <si>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</si>
  <si>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</si>
  <si>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</si>
  <si>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</si>
  <si>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</si>
  <si>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</si>
  <si>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</si>
  <si>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</si>
  <si>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</si>
  <si>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</si>
  <si>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</si>
  <si>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</si>
  <si>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</si>
  <si>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</si>
  <si>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</si>
  <si>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</si>
  <si>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</si>
  <si>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</si>
  <si>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</si>
  <si>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</si>
  <si>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</si>
  <si>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</si>
  <si>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</si>
  <si>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</si>
  <si>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</si>
  <si>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</si>
  <si>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</si>
  <si>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</si>
  <si>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</si>
  <si>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</si>
  <si>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</si>
  <si>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</si>
  <si>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</si>
  <si>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</si>
  <si>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</si>
  <si>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</si>
  <si>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</si>
  <si>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</si>
  <si>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</si>
  <si>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</si>
  <si>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</si>
  <si>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</si>
  <si>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</si>
  <si>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</si>
  <si>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</si>
  <si>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</si>
  <si>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</si>
  <si>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</si>
  <si>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</si>
  <si>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</si>
  <si>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</si>
  <si>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</si>
  <si>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</si>
  <si>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</si>
  <si>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</si>
  <si>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</si>
  <si>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</si>
  <si>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</si>
  <si>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</si>
  <si>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</si>
  <si>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</si>
  <si>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</si>
  <si>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</si>
  <si>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</si>
  <si>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</si>
  <si>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</si>
  <si>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</si>
  <si>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</si>
  <si>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</si>
  <si>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</si>
  <si>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</si>
  <si>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</si>
  <si>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</si>
  <si>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</si>
  <si>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</si>
  <si>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</si>
  <si>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</si>
  <si>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</si>
  <si>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</si>
  <si>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</si>
  <si>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</si>
  <si>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</si>
  <si>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</si>
  <si>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</si>
  <si>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</si>
  <si>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</si>
  <si>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</si>
  <si>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</si>
  <si>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</si>
  <si>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</si>
  <si>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</si>
  <si>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</si>
  <si>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</si>
  <si>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</si>
  <si>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</si>
  <si>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</si>
  <si>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</si>
  <si>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</si>
  <si>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</si>
  <si>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</si>
  <si>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</si>
  <si>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</si>
  <si>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</si>
  <si>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</si>
  <si>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</si>
  <si>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</si>
  <si>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</si>
  <si>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</si>
  <si>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</si>
  <si>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</si>
  <si>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</si>
  <si>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</si>
  <si>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</si>
  <si>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</si>
  <si>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</si>
  <si>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</si>
  <si>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</si>
  <si>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</si>
  <si>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</si>
  <si>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</si>
  <si>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</si>
  <si>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</si>
  <si>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</si>
  <si>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</si>
  <si>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</si>
  <si>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</si>
  <si>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</si>
  <si>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</si>
  <si>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</si>
  <si>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</si>
  <si>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</si>
  <si>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</si>
  <si>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</si>
  <si>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</si>
  <si>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</si>
  <si>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</si>
  <si>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</si>
  <si>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</si>
  <si>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</si>
  <si>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</si>
  <si>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</si>
  <si>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</si>
  <si>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</si>
  <si>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</si>
  <si>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</si>
  <si>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</si>
  <si>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</si>
  <si>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</si>
  <si>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</si>
  <si>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</si>
  <si>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</si>
  <si>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</si>
  <si>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</si>
  <si>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</si>
  <si>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</si>
  <si>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</si>
  <si>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</si>
  <si>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</si>
  <si>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</si>
  <si>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</si>
  <si>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</si>
  <si>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</si>
  <si>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</si>
  <si>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</si>
  <si>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</si>
  <si>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</si>
  <si>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</si>
  <si>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</si>
  <si>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</si>
  <si>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</si>
  <si>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</si>
  <si>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</si>
  <si>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</si>
  <si>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</si>
  <si>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</si>
  <si>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</si>
  <si>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</si>
  <si>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</si>
  <si>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</si>
  <si>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</si>
  <si>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</si>
  <si>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</si>
  <si>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</si>
  <si>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</si>
  <si>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</si>
  <si>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</si>
  <si>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</si>
  <si>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</si>
  <si>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</si>
  <si>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</si>
  <si>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</si>
  <si>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</si>
  <si>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</si>
  <si>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</si>
  <si>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</si>
  <si>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</si>
  <si>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</si>
  <si>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</si>
  <si>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</si>
  <si>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</si>
  <si>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</si>
  <si>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</si>
  <si>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</si>
  <si>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</si>
  <si>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</si>
  <si>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</si>
  <si>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</si>
  <si>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</si>
  <si>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</si>
  <si>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</si>
  <si>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</si>
  <si>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</si>
  <si>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</si>
  <si>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</si>
  <si>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</si>
  <si>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</si>
  <si>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</si>
  <si>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</si>
  <si>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</si>
  <si>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</si>
  <si>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</si>
  <si>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</si>
  <si>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</si>
  <si>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</si>
  <si>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</si>
  <si>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</si>
  <si>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</si>
  <si>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</si>
  <si>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</si>
  <si>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</si>
  <si>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</si>
  <si>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</si>
  <si>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</si>
  <si>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</si>
  <si>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</si>
  <si>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</si>
  <si>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</si>
  <si>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</si>
  <si>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</si>
  <si>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</si>
  <si>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</si>
  <si>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</si>
  <si>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</si>
  <si>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</si>
  <si>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</si>
  <si>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</si>
  <si>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</si>
  <si>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</si>
  <si>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</si>
  <si>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</si>
  <si>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</si>
  <si>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</si>
  <si>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</si>
  <si>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</si>
  <si>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</si>
  <si>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</si>
  <si>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</si>
  <si>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</si>
  <si>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</si>
  <si>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</si>
  <si>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</si>
  <si>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</si>
  <si>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</si>
  <si>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</si>
  <si>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</si>
  <si>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</si>
  <si>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</si>
  <si>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</si>
  <si>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</si>
  <si>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</si>
  <si>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</si>
  <si>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</si>
  <si>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</si>
  <si>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</si>
  <si>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</si>
  <si>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</si>
  <si>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</si>
  <si>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</si>
  <si>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</si>
  <si>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</si>
  <si>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</si>
  <si>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</si>
  <si>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</si>
  <si>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</si>
  <si>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</si>
  <si>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</si>
  <si>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</si>
  <si>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</si>
  <si>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</si>
  <si>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</si>
  <si>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</si>
  <si>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</si>
  <si>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</si>
  <si>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</si>
  <si>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</si>
  <si>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</si>
  <si>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</si>
  <si>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</si>
  <si>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</si>
  <si>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</si>
  <si>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</si>
  <si>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</si>
  <si>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</si>
  <si>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</si>
  <si>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</si>
  <si>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</si>
  <si>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</si>
  <si>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</si>
  <si>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</si>
  <si>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</si>
  <si>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</si>
  <si>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</si>
  <si>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</si>
  <si>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</si>
  <si>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</si>
  <si>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</si>
  <si>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</si>
  <si>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</si>
  <si>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</si>
  <si>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</si>
  <si>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</si>
  <si>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</si>
  <si>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</si>
  <si>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</si>
  <si>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</si>
  <si>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</si>
  <si>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</si>
  <si>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</si>
  <si>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</si>
  <si>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</si>
  <si>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</si>
  <si>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</si>
  <si>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</si>
  <si>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</si>
  <si>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</si>
  <si>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</si>
  <si>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</si>
  <si>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</si>
  <si>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</si>
  <si>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</si>
  <si>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</si>
  <si>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</si>
  <si>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</si>
  <si>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</si>
  <si>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</si>
  <si>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</si>
  <si>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</si>
  <si>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</si>
  <si>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</si>
  <si>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</si>
  <si>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</si>
  <si>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</si>
  <si>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</si>
  <si>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</si>
  <si>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</si>
  <si>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</si>
  <si>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</si>
  <si>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</si>
  <si>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</si>
  <si>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</si>
  <si>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</si>
  <si>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</si>
  <si>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</si>
  <si>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</si>
  <si>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</si>
  <si>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</si>
  <si>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</si>
  <si>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</si>
  <si>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</si>
  <si>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</si>
  <si>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</si>
  <si>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</si>
  <si>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</si>
  <si>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</si>
  <si>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</si>
  <si>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</si>
  <si>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</si>
  <si>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</si>
  <si>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</si>
  <si>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</si>
  <si>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</si>
  <si>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</si>
  <si>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</si>
  <si>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</si>
  <si>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</si>
  <si>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</si>
  <si>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</si>
  <si>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</si>
  <si>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</si>
  <si>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</si>
  <si>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</si>
  <si>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</si>
  <si>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</si>
  <si>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</si>
  <si>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</si>
  <si>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</si>
  <si>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</si>
  <si>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</si>
  <si>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</si>
  <si>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</si>
  <si>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</si>
  <si>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</si>
  <si>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</si>
  <si>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</si>
  <si>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</si>
  <si>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</si>
  <si>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</si>
  <si>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</si>
  <si>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</si>
  <si>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</si>
  <si>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</si>
  <si>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</si>
  <si>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</si>
  <si>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</si>
  <si>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</si>
  <si>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</si>
  <si>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</si>
  <si>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</si>
  <si>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</si>
  <si>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</si>
  <si>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</si>
  <si>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</si>
  <si>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</si>
  <si>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</si>
  <si>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</si>
  <si>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</si>
  <si>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</si>
  <si>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</si>
  <si>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</si>
  <si>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</si>
  <si>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</si>
  <si>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</si>
  <si>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</si>
  <si>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</si>
  <si>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</si>
  <si>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</si>
  <si>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</si>
  <si>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</si>
  <si>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</si>
  <si>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</si>
  <si>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</si>
  <si>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</si>
  <si>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</si>
  <si>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</si>
  <si>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</si>
  <si>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</si>
  <si>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</si>
  <si>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</si>
  <si>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</si>
  <si>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</si>
  <si>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</si>
  <si>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</si>
  <si>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</si>
  <si>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</si>
  <si>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</si>
  <si>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</si>
  <si>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</si>
  <si>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</si>
  <si>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</si>
  <si>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</si>
  <si>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</si>
  <si>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</si>
  <si>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</si>
  <si>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</si>
  <si>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</si>
  <si>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</si>
  <si>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</si>
  <si>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</si>
  <si>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</si>
  <si>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</si>
  <si>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</si>
  <si>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</si>
  <si>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</si>
  <si>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</si>
  <si>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</si>
  <si>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</si>
  <si>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</si>
  <si>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</si>
  <si>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</si>
  <si>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</si>
  <si>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</si>
  <si>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</si>
  <si>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</si>
  <si>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</si>
  <si>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</si>
  <si>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</si>
  <si>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</si>
  <si>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</si>
  <si>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</si>
  <si>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</si>
  <si>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</si>
  <si>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</si>
  <si>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</si>
  <si>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</si>
  <si>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</si>
  <si>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</si>
  <si>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</si>
  <si>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</si>
  <si>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</si>
  <si>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</si>
  <si>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</si>
  <si>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</si>
  <si>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</si>
  <si>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</si>
  <si>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</si>
  <si>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</si>
  <si>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</si>
  <si>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</si>
  <si>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</si>
  <si>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</si>
  <si>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</si>
  <si>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</si>
  <si>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</si>
  <si>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</si>
  <si>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</si>
  <si>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</si>
  <si>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</si>
  <si>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</si>
  <si>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</si>
  <si>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</si>
  <si>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</si>
  <si>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</si>
  <si>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</si>
  <si>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</si>
  <si>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</si>
  <si>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</si>
  <si>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</si>
  <si>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</si>
  <si>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</si>
  <si>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</si>
  <si>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</si>
  <si>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</si>
  <si>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</si>
  <si>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</si>
  <si>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</si>
  <si>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</si>
  <si>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</si>
  <si>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</si>
  <si>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</si>
  <si>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</si>
  <si>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</si>
  <si>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</si>
  <si>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</si>
  <si>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</si>
  <si>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</si>
  <si>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</si>
  <si>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</si>
  <si>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</si>
  <si>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</si>
  <si>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</si>
  <si>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</si>
  <si>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</si>
  <si>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</si>
  <si>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</si>
  <si>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</si>
  <si>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</si>
  <si>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</si>
  <si>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</si>
  <si>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</si>
  <si>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</si>
  <si>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</si>
  <si>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</si>
  <si>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</si>
  <si>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</si>
  <si>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</si>
  <si>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</si>
  <si>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</si>
  <si>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</si>
  <si>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</si>
  <si>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</si>
  <si>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</si>
  <si>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</si>
  <si>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</si>
  <si>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</si>
  <si>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</si>
  <si>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</si>
  <si>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</si>
  <si>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</si>
  <si>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</si>
  <si>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</si>
  <si>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</si>
  <si>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</si>
  <si>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</si>
  <si>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</si>
  <si>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</si>
  <si>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</si>
  <si>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</si>
  <si>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</si>
  <si>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</si>
  <si>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</si>
  <si>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</si>
  <si>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</si>
  <si>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</si>
  <si>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</si>
  <si>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</si>
  <si>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</si>
  <si>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</si>
  <si>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</si>
  <si>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</si>
  <si>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</si>
  <si>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</si>
  <si>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</si>
  <si>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</si>
  <si>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</si>
  <si>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</si>
  <si>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</si>
  <si>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</si>
  <si>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</si>
  <si>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</si>
  <si>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</si>
  <si>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</si>
  <si>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</si>
  <si>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</si>
  <si>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</si>
  <si>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</si>
  <si>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</si>
  <si>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</si>
  <si>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</si>
  <si>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</si>
  <si>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</si>
  <si>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</si>
  <si>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</si>
  <si>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</si>
  <si>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</si>
  <si>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</si>
  <si>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</si>
  <si>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</si>
  <si>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</si>
  <si>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</si>
  <si>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</si>
  <si>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</si>
  <si>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</si>
  <si>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</si>
  <si>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</si>
  <si>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</si>
  <si>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</si>
  <si>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</si>
  <si>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</si>
  <si>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</si>
  <si>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</si>
  <si>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</si>
  <si>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</si>
  <si>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</si>
  <si>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</si>
  <si>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</si>
  <si>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</si>
  <si>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</si>
  <si>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</si>
  <si>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</si>
  <si>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</si>
  <si>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</si>
  <si>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</si>
  <si>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</si>
  <si>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</si>
  <si>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</si>
  <si>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</si>
  <si>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</si>
  <si>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</si>
  <si>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</si>
  <si>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</si>
  <si>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</si>
  <si>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</si>
  <si>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</si>
  <si>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</si>
  <si>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</si>
  <si>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</si>
  <si>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</si>
  <si>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</si>
  <si>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</si>
  <si>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</si>
  <si>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</si>
  <si>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</si>
  <si>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</si>
  <si>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</si>
  <si>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</si>
  <si>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</si>
  <si>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</si>
  <si>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</si>
  <si>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</si>
  <si>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</si>
  <si>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</si>
  <si>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</si>
  <si>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</si>
  <si>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</si>
  <si>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</si>
  <si>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</si>
  <si>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</si>
  <si>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</si>
  <si>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</si>
  <si>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</si>
  <si>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</si>
  <si>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</si>
  <si>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</si>
  <si>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</si>
  <si>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</si>
  <si>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</si>
  <si>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</si>
  <si>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</si>
  <si>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</si>
  <si>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</si>
  <si>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</si>
  <si>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</si>
  <si>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</si>
  <si>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</si>
  <si>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</si>
  <si>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</si>
  <si>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</si>
  <si>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</si>
  <si>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</si>
  <si>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</si>
  <si>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</si>
  <si>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</si>
  <si>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</si>
  <si>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</si>
  <si>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</si>
  <si>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</si>
  <si>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</si>
  <si>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</si>
  <si>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</si>
  <si>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</si>
  <si>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</si>
  <si>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</si>
  <si>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</si>
  <si>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</si>
  <si>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</si>
  <si>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</si>
  <si>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</si>
  <si>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</si>
  <si>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</si>
  <si>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</si>
  <si>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</si>
  <si>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</si>
  <si>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</si>
  <si>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</si>
  <si>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</si>
  <si>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</si>
  <si>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</si>
  <si>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</si>
  <si>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</si>
  <si>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</si>
  <si>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</si>
  <si>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</si>
  <si>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</si>
  <si>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</si>
  <si>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</si>
  <si>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</si>
  <si>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</si>
  <si>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</si>
  <si>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</si>
  <si>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</si>
  <si>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</si>
  <si>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</si>
  <si>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</si>
  <si>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</si>
  <si>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</si>
  <si>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</si>
  <si>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</si>
  <si>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</si>
  <si>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</si>
  <si>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</si>
  <si>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</si>
  <si>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</si>
  <si>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</si>
  <si>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</si>
  <si>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</si>
  <si>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</si>
  <si>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</si>
  <si>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</si>
  <si>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</si>
  <si>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</si>
  <si>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</si>
  <si>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</si>
  <si>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</si>
  <si>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</si>
  <si>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</si>
  <si>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</si>
  <si>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</si>
  <si>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</si>
  <si>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</si>
  <si>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</si>
  <si>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</si>
  <si>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</si>
  <si>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</si>
  <si>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</si>
  <si>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</si>
  <si>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</si>
  <si>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</si>
  <si>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</si>
  <si>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</si>
  <si>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</si>
  <si>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</si>
  <si>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</si>
  <si>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</si>
  <si>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</si>
  <si>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</si>
  <si>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</si>
  <si>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</si>
  <si>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</si>
  <si>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</si>
  <si>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</si>
  <si>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</si>
  <si>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</si>
  <si>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</si>
  <si>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</si>
  <si>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</si>
  <si>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</si>
  <si>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</si>
  <si>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</si>
  <si>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</si>
  <si>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</si>
  <si>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</si>
  <si>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</si>
  <si>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</si>
  <si>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</si>
  <si>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</si>
  <si>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</si>
  <si>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</si>
  <si>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</si>
  <si>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</si>
  <si>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</si>
  <si>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</si>
  <si>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</si>
  <si>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</si>
  <si>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</si>
  <si>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</si>
  <si>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</si>
  <si>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</si>
  <si>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</si>
  <si>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</si>
  <si>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</si>
  <si>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</si>
  <si>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</si>
  <si>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</si>
  <si>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</si>
  <si>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</si>
  <si>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</si>
  <si>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</si>
  <si>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</si>
  <si>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</si>
  <si>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</si>
  <si>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</si>
  <si>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</si>
  <si>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</si>
  <si>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</si>
  <si>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</si>
  <si>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</si>
  <si>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</si>
  <si>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</si>
  <si>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</si>
  <si>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</si>
  <si>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</si>
  <si>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</si>
  <si>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</si>
  <si>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</si>
  <si>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</si>
  <si>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</si>
  <si>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</si>
  <si>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</si>
  <si>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</si>
  <si>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</si>
  <si>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</si>
  <si>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</si>
  <si>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</si>
  <si>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</si>
  <si>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</si>
  <si>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</si>
  <si>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</si>
  <si>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</si>
  <si>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</si>
  <si>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</si>
  <si>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</si>
  <si>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</si>
  <si>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</si>
  <si>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</si>
  <si>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</si>
  <si>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</si>
  <si>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</si>
  <si>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</si>
  <si>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</si>
  <si>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</si>
  <si>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</si>
  <si>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</si>
  <si>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</si>
  <si>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</si>
  <si>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</si>
  <si>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</si>
  <si>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</si>
  <si>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</si>
  <si>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</si>
  <si>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</si>
  <si>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</si>
  <si>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</si>
  <si>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</si>
  <si>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</si>
  <si>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</si>
  <si>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</si>
  <si>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</si>
  <si>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</si>
  <si>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</si>
  <si>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</si>
  <si>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</si>
  <si>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</si>
  <si>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</si>
  <si>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</si>
  <si>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</si>
  <si>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</si>
  <si>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</si>
  <si>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</si>
  <si>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</si>
  <si>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</si>
  <si>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</si>
  <si>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</si>
  <si>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</si>
  <si>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</si>
  <si>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</si>
  <si>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</si>
  <si>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</si>
  <si>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</si>
  <si>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</si>
  <si>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</si>
  <si>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</si>
  <si>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</si>
  <si>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</si>
  <si>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</si>
  <si>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</si>
  <si>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</si>
  <si>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</si>
  <si>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</si>
  <si>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</si>
  <si>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</si>
  <si>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</si>
  <si>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</si>
  <si>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</si>
  <si>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</si>
  <si>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</si>
  <si>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</si>
  <si>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</si>
  <si>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</si>
  <si>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</si>
  <si>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</si>
  <si>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</si>
  <si>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</si>
  <si>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</si>
  <si>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</si>
  <si>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</si>
  <si>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</si>
  <si>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</si>
  <si>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</si>
  <si>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</si>
  <si>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</si>
  <si>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</si>
  <si>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</si>
  <si>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</si>
  <si>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</si>
  <si>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</si>
  <si>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</si>
  <si>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</si>
  <si>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</si>
  <si>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</si>
  <si>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</si>
  <si>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</si>
  <si>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</si>
  <si>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</si>
  <si>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</si>
  <si>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</si>
  <si>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</si>
  <si>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</si>
  <si>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</si>
  <si>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</si>
  <si>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</si>
  <si>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</si>
  <si>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</si>
  <si>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</si>
  <si>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</si>
  <si>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</si>
  <si>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</si>
  <si>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</si>
  <si>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</si>
  <si>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</si>
  <si>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</si>
  <si>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</si>
  <si>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</si>
  <si>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</si>
  <si>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</si>
  <si>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</si>
  <si>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</si>
  <si>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</si>
  <si>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</si>
  <si>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</si>
  <si>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</si>
  <si>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</si>
  <si>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</si>
  <si>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</si>
  <si>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</si>
  <si>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</si>
  <si>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</si>
  <si>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</si>
  <si>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</si>
  <si>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</si>
  <si>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</si>
  <si>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</si>
  <si>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</si>
  <si>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</si>
  <si>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</si>
  <si>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</si>
  <si>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</si>
  <si>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</si>
  <si>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</si>
  <si>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</si>
  <si>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</si>
  <si>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</si>
  <si>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</si>
  <si>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</si>
  <si>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</si>
  <si>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</si>
  <si>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</si>
  <si>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</si>
  <si>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</si>
  <si>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</si>
  <si>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</si>
  <si>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</si>
  <si>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</si>
  <si>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</si>
  <si>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</si>
  <si>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</si>
  <si>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</si>
  <si>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</si>
  <si>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</si>
  <si>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</si>
  <si>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</si>
  <si>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</si>
  <si>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</si>
  <si>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</si>
  <si>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</si>
  <si>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</si>
  <si>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</si>
  <si>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</si>
  <si>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</si>
  <si>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</si>
  <si>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</si>
  <si>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</si>
  <si>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</si>
  <si>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</si>
  <si>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</si>
  <si>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</si>
  <si>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</si>
  <si>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</si>
  <si>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</si>
  <si>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</si>
  <si>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</si>
  <si>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</si>
  <si>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</si>
  <si>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</si>
  <si>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</si>
  <si>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</si>
  <si>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</si>
  <si>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</si>
  <si>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</si>
  <si>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</si>
  <si>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</si>
  <si>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</si>
  <si>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</si>
  <si>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</si>
  <si>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</si>
  <si>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</si>
  <si>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</si>
  <si>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</si>
  <si>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</si>
  <si>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</si>
  <si>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</si>
  <si>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</si>
  <si>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</si>
  <si>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</si>
  <si>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</si>
  <si>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</si>
  <si>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</si>
  <si>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</si>
  <si>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</si>
  <si>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</si>
  <si>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</si>
  <si>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</si>
  <si>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</si>
  <si>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</si>
  <si>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</si>
  <si>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</si>
  <si>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</si>
  <si>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</si>
  <si>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</si>
  <si>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</si>
  <si>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</si>
  <si>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</si>
  <si>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</si>
  <si>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</si>
  <si>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</si>
  <si>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</si>
  <si>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</si>
  <si>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</si>
  <si>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</si>
  <si>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</si>
  <si>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</si>
  <si>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</si>
  <si>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</si>
  <si>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</si>
  <si>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</si>
  <si>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</si>
  <si>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</si>
  <si>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</si>
  <si>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</si>
  <si>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</si>
  <si>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</si>
  <si>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</si>
  <si>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</si>
  <si>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</si>
  <si>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</si>
  <si>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</si>
  <si>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</si>
  <si>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</si>
  <si>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</si>
  <si>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</si>
  <si>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</si>
  <si>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</si>
  <si>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</si>
  <si>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</si>
  <si>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</si>
  <si>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</si>
  <si>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</si>
  <si>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</si>
  <si>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</si>
  <si>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</si>
  <si>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</si>
  <si>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</si>
  <si>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</si>
  <si>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</si>
  <si>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</si>
  <si>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</si>
  <si>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</si>
  <si>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</si>
  <si>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</si>
  <si>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</si>
  <si>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</si>
  <si>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</si>
  <si>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</si>
  <si>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</si>
  <si>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</si>
  <si>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</si>
  <si>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</si>
  <si>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</si>
  <si>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</si>
  <si>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</si>
  <si>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</si>
  <si>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</si>
  <si>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</si>
  <si>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</si>
  <si>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</si>
  <si>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</si>
  <si>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</si>
  <si>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</si>
  <si>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</si>
  <si>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</si>
  <si>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</si>
  <si>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</si>
  <si>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</si>
  <si>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</si>
  <si>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</si>
  <si>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</si>
  <si>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</si>
  <si>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</si>
  <si>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</si>
  <si>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</si>
  <si>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</si>
  <si>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</si>
  <si>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</si>
  <si>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</si>
  <si>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</si>
  <si>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</si>
  <si>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</si>
  <si>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</si>
  <si>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</si>
  <si>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</si>
  <si>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</si>
  <si>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</si>
  <si>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</si>
  <si>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</si>
  <si>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</si>
  <si>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</si>
  <si>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</si>
  <si>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</si>
  <si>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</si>
  <si>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</si>
  <si>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</si>
  <si>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</si>
  <si>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</si>
  <si>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</si>
  <si>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</si>
  <si>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</si>
  <si>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</si>
  <si>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</si>
  <si>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</si>
  <si>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</si>
  <si>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</si>
  <si>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</si>
  <si>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</si>
  <si>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</si>
  <si>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</si>
  <si>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</si>
  <si>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</si>
  <si>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</si>
  <si>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</si>
  <si>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</si>
  <si>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</si>
  <si>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</si>
  <si>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</si>
  <si>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</si>
  <si>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</si>
  <si>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</si>
  <si>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</si>
  <si>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</si>
  <si>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</si>
  <si>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</si>
  <si>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</si>
  <si>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</si>
  <si>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</si>
  <si>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</si>
  <si>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</si>
  <si>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</si>
  <si>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</si>
  <si>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</si>
  <si>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</si>
  <si>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</si>
  <si>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</si>
  <si>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</si>
  <si>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</si>
  <si>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</si>
  <si>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</si>
  <si>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</si>
  <si>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</si>
  <si>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</si>
  <si>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</si>
  <si>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</si>
  <si>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</si>
  <si>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</si>
  <si>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</si>
  <si>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</si>
  <si>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</si>
  <si>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</si>
  <si>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</si>
  <si>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</si>
  <si>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</si>
  <si>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</si>
  <si>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</si>
  <si>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</si>
  <si>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</si>
  <si>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</si>
  <si>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</si>
  <si>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</si>
  <si>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</si>
  <si>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</si>
  <si>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</si>
  <si>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</si>
  <si>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</si>
  <si>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</si>
  <si>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</si>
  <si>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</si>
  <si>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</si>
  <si>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</si>
  <si>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</si>
  <si>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</si>
  <si>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</si>
  <si>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</si>
  <si>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</si>
  <si>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</si>
  <si>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</si>
  <si>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</si>
  <si>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</si>
  <si>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</si>
  <si>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</si>
  <si>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</si>
  <si>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</si>
  <si>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</si>
  <si>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</si>
  <si>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</si>
  <si>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</si>
  <si>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</si>
  <si>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</si>
  <si>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</si>
  <si>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</si>
  <si>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</si>
  <si>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</si>
  <si>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</si>
  <si>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</si>
  <si>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</si>
  <si>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</si>
  <si>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</si>
  <si>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</si>
  <si>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</si>
  <si>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</si>
  <si>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</si>
  <si>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</si>
  <si>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</si>
  <si>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</si>
  <si>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</si>
  <si>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</si>
  <si>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</si>
  <si>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</si>
  <si>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</si>
  <si>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</si>
  <si>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</si>
  <si>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</si>
  <si>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</si>
  <si>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</si>
  <si>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</si>
  <si>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</si>
  <si>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</si>
  <si>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</si>
  <si>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</si>
  <si>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</si>
  <si>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</si>
  <si>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</si>
  <si>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</si>
  <si>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</si>
  <si>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</si>
  <si>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</si>
  <si>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</si>
  <si>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</si>
  <si>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</si>
  <si>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</si>
  <si>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</si>
  <si>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</si>
  <si>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</si>
  <si>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</si>
  <si>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</si>
  <si>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</si>
  <si>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</si>
  <si>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</si>
  <si>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</si>
  <si>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</si>
  <si>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</si>
  <si>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</si>
  <si>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</si>
  <si>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</si>
  <si>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</si>
  <si>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</si>
  <si>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</si>
  <si>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</si>
  <si>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</si>
  <si>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</si>
  <si>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</si>
  <si>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</si>
  <si>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</si>
  <si>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</si>
  <si>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</si>
  <si>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</si>
  <si>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</si>
  <si>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</si>
  <si>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</si>
  <si>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</si>
  <si>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</si>
  <si>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</si>
  <si>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</si>
  <si>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</si>
  <si>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</si>
  <si>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</si>
  <si>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</si>
  <si>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</si>
  <si>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</si>
  <si>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</si>
  <si>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</si>
  <si>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</si>
  <si>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</si>
  <si>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</si>
  <si>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</si>
  <si>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</si>
  <si>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</si>
  <si>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</si>
  <si>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</si>
  <si>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</si>
  <si>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</si>
  <si>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</si>
  <si>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</si>
  <si>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</si>
  <si>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</si>
  <si>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</si>
  <si>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</si>
  <si>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</si>
  <si>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</si>
  <si>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</si>
  <si>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</si>
  <si>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</si>
  <si>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</si>
  <si>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</si>
  <si>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</si>
  <si>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</si>
  <si>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</si>
  <si>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</si>
  <si>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</si>
  <si>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</si>
  <si>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</si>
  <si>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</si>
  <si>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</si>
  <si>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</si>
  <si>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</si>
  <si>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</si>
  <si>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</si>
  <si>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</si>
  <si>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</si>
  <si>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</si>
  <si>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</si>
  <si>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</si>
  <si>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</si>
  <si>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</si>
  <si>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</si>
  <si>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</si>
  <si>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</si>
  <si>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</si>
  <si>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</si>
  <si>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</si>
  <si>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</si>
  <si>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</si>
  <si>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</si>
  <si>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</si>
  <si>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</si>
  <si>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</si>
  <si>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</si>
  <si>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</si>
  <si>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</si>
  <si>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</si>
  <si>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</si>
  <si>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</si>
  <si>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</si>
  <si>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</si>
  <si>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</si>
  <si>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</si>
  <si>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</si>
  <si>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</si>
  <si>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</si>
  <si>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</si>
  <si>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</si>
  <si>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</si>
  <si>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</si>
  <si>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</si>
  <si>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</si>
  <si>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</si>
  <si>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</si>
  <si>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</si>
  <si>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</si>
  <si>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</si>
  <si>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</si>
  <si>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</si>
  <si>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</si>
  <si>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</si>
  <si>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</si>
  <si>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</si>
  <si>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</si>
  <si>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</si>
  <si>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</si>
  <si>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</si>
  <si>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</si>
  <si>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</si>
  <si>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</si>
  <si>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</si>
  <si>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</si>
  <si>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</si>
  <si>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</si>
  <si>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</si>
  <si>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</si>
  <si>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</si>
  <si>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</si>
  <si>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</si>
  <si>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</si>
  <si>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</si>
  <si>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</si>
  <si>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</si>
  <si>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</si>
  <si>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</si>
  <si>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</si>
  <si>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</si>
  <si>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</si>
  <si>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</si>
  <si>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</si>
  <si>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</si>
  <si>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</si>
  <si>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</si>
  <si>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</si>
  <si>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</si>
  <si>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</si>
  <si>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</si>
  <si>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</si>
  <si>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</si>
  <si>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</si>
  <si>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</si>
  <si>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</si>
  <si>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</si>
  <si>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</si>
  <si>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</si>
  <si>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</si>
  <si>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</si>
  <si>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</si>
  <si>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</si>
  <si>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</si>
  <si>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</si>
  <si>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</si>
  <si>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</si>
  <si>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</si>
  <si>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</si>
  <si>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</si>
  <si>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</si>
  <si>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</si>
  <si>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</si>
  <si>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</si>
  <si>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</si>
  <si>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</si>
  <si>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</si>
  <si>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</si>
  <si>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</si>
  <si>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</si>
  <si>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</si>
  <si>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</si>
  <si>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</si>
  <si>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</si>
  <si>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</si>
  <si>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</si>
  <si>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</si>
  <si>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</si>
  <si>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</si>
  <si>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</si>
  <si>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</si>
  <si>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</si>
  <si>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</si>
  <si>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</si>
  <si>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</si>
  <si>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</si>
  <si>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</si>
  <si>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</si>
  <si>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</si>
  <si>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</si>
  <si>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</si>
  <si>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</si>
  <si>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</si>
  <si>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</si>
  <si>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</si>
  <si>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</si>
  <si>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</si>
  <si>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</si>
  <si>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</si>
  <si>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</si>
  <si>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</si>
  <si>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</si>
  <si>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</si>
  <si>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</si>
  <si>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</si>
  <si>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</si>
  <si>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</si>
  <si>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</si>
  <si>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</si>
  <si>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</si>
  <si>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</si>
  <si>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</si>
  <si>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</si>
  <si>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</si>
  <si>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</si>
  <si>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</si>
  <si>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</si>
  <si>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</si>
  <si>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</si>
  <si>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</si>
  <si>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</si>
  <si>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</si>
  <si>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</si>
  <si>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</si>
  <si>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</si>
  <si>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</si>
  <si>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</si>
  <si>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</si>
  <si>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</si>
  <si>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</si>
  <si>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</si>
  <si>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</si>
  <si>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</si>
  <si>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</si>
  <si>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</si>
  <si>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</si>
  <si>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</si>
  <si>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</si>
  <si>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</si>
  <si>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</si>
  <si>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</si>
  <si>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</si>
  <si>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</si>
  <si>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</si>
  <si>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</si>
  <si>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</si>
  <si>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</si>
  <si>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</si>
  <si>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</si>
  <si>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</si>
  <si>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</si>
  <si>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</si>
  <si>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</si>
  <si>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</si>
  <si>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</si>
  <si>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</si>
  <si>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</si>
  <si>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</si>
  <si>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</si>
  <si>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</si>
  <si>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</si>
  <si>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</si>
  <si>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</si>
  <si>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</si>
  <si>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</si>
  <si>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</si>
  <si>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</si>
  <si>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</si>
  <si>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</si>
  <si>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</si>
  <si>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</si>
  <si>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</si>
  <si>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</si>
  <si>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</si>
  <si>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</si>
  <si>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</si>
  <si>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</si>
  <si>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</si>
  <si>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</si>
  <si>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</si>
  <si>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</si>
  <si>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</si>
  <si>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</si>
  <si>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</si>
  <si>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</si>
  <si>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</si>
  <si>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</si>
  <si>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</si>
  <si>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</si>
  <si>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</si>
  <si>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</si>
  <si>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</si>
  <si>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</si>
  <si>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</si>
  <si>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</si>
  <si>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</si>
  <si>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</si>
  <si>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</si>
  <si>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</si>
  <si>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</si>
  <si>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</si>
  <si>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</si>
  <si>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</si>
  <si>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</si>
  <si>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</si>
  <si>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</si>
  <si>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</si>
  <si>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</si>
  <si>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</si>
  <si>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</si>
  <si>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</si>
  <si>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</si>
  <si>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</si>
  <si>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</si>
  <si>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</si>
  <si>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</si>
  <si>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</si>
  <si>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</si>
  <si>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</si>
  <si>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</si>
  <si>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</si>
  <si>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</si>
  <si>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</si>
  <si>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</si>
  <si>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</si>
  <si>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</si>
  <si>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</si>
  <si>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</si>
  <si>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</si>
  <si>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</si>
  <si>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</si>
  <si>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</si>
  <si>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</si>
  <si>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</si>
  <si>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</si>
  <si>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</si>
  <si>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</si>
  <si>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</si>
  <si>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</si>
  <si>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</si>
  <si>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</si>
  <si>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</si>
  <si>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</si>
  <si>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</si>
  <si>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</si>
  <si>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</si>
  <si>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</si>
  <si>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</si>
  <si>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</si>
  <si>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</si>
  <si>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</si>
  <si>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</si>
  <si>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</si>
  <si>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</si>
  <si>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</si>
  <si>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</si>
  <si>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</si>
  <si>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</si>
  <si>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</si>
  <si>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</si>
  <si>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</si>
  <si>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</si>
  <si>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</si>
  <si>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</si>
  <si>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</si>
  <si>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</si>
  <si>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</si>
  <si>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</si>
  <si>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</si>
  <si>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</si>
  <si>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</si>
  <si>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</si>
  <si>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</si>
  <si>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</si>
  <si>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</si>
  <si>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</si>
  <si>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</si>
  <si>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</si>
  <si>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</si>
  <si>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</si>
  <si>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</si>
  <si>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</si>
  <si>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</si>
  <si>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</si>
  <si>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</si>
  <si>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</si>
  <si>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</si>
  <si>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</si>
  <si>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</si>
  <si>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</si>
  <si>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</si>
  <si>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</si>
  <si>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</si>
  <si>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</si>
  <si>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</si>
  <si>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</si>
  <si>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</si>
  <si>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</si>
  <si>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</si>
  <si>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</si>
  <si>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</si>
  <si>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</si>
  <si>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</si>
  <si>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</si>
  <si>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</si>
  <si>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</si>
  <si>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</si>
  <si>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</si>
  <si>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</si>
  <si>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</si>
  <si>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</si>
  <si>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</si>
  <si>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</si>
  <si>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</si>
  <si>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</si>
  <si>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</si>
  <si>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</si>
  <si>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</si>
  <si>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</si>
  <si>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</si>
  <si>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</si>
  <si>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</si>
  <si>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</si>
  <si>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</si>
  <si>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</si>
  <si>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</si>
  <si>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</si>
  <si>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</si>
  <si>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</si>
  <si>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</si>
  <si>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</si>
  <si>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</si>
  <si>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</si>
  <si>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</si>
  <si>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</si>
  <si>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</si>
  <si>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</si>
  <si>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</si>
  <si>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</si>
  <si>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</si>
  <si>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</si>
  <si>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</si>
  <si>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</si>
  <si>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</si>
  <si>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</si>
  <si>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</si>
  <si>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</si>
  <si>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</si>
  <si>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</si>
  <si>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</si>
  <si>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</si>
  <si>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</si>
  <si>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</si>
  <si>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</si>
  <si>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</si>
  <si>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</si>
  <si>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</si>
  <si>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</si>
  <si>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</si>
  <si>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</si>
  <si>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</si>
  <si>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</si>
  <si>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</si>
  <si>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</si>
  <si>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</si>
  <si>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</si>
  <si>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</si>
  <si>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</si>
  <si>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</si>
  <si>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</si>
  <si>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</si>
  <si>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</si>
  <si>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</si>
  <si>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</si>
  <si>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</si>
  <si>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</si>
  <si>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</si>
  <si>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</si>
  <si>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</si>
  <si>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</si>
  <si>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</si>
  <si>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</si>
  <si>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</si>
  <si>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</si>
  <si>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</si>
  <si>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</si>
  <si>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</si>
  <si>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</si>
  <si>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</si>
  <si>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</si>
  <si>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</si>
  <si>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</si>
  <si>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</si>
  <si>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</si>
  <si>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</si>
  <si>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</si>
  <si>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</si>
  <si>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</si>
  <si>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</si>
  <si>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</si>
  <si>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</si>
  <si>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</si>
  <si>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</si>
  <si>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</si>
  <si>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</si>
  <si>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</si>
  <si>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</si>
  <si>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</si>
  <si>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</si>
  <si>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</si>
  <si>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</si>
  <si>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</si>
  <si>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</si>
  <si>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</si>
  <si>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</si>
  <si>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</si>
  <si>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</si>
  <si>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</si>
  <si>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</si>
  <si>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</si>
  <si>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</si>
  <si>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</si>
  <si>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</si>
  <si>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</si>
  <si>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</si>
  <si>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</si>
  <si>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</si>
  <si>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</si>
  <si>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</si>
  <si>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</si>
  <si>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</si>
  <si>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</si>
  <si>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</si>
  <si>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</si>
  <si>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</si>
  <si>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</si>
  <si>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</si>
  <si>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</si>
  <si>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</si>
  <si>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</si>
  <si>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</si>
  <si>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</si>
  <si>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</si>
  <si>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</si>
  <si>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</si>
  <si>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</si>
  <si>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</si>
  <si>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</si>
  <si>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</si>
  <si>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</si>
  <si>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</si>
  <si>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</si>
  <si>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</si>
  <si>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</si>
  <si>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</si>
  <si>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</si>
  <si>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</si>
  <si>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</si>
  <si>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</si>
  <si>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</si>
  <si>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</si>
  <si>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</si>
  <si>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</si>
  <si>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</si>
  <si>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</si>
  <si>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</si>
  <si>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</si>
  <si>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</si>
  <si>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</si>
  <si>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</si>
  <si>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</si>
  <si>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</si>
  <si>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</si>
  <si>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</si>
  <si>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</si>
  <si>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</si>
  <si>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</si>
  <si>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</si>
  <si>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</si>
  <si>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</si>
  <si>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</si>
  <si>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</si>
  <si>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</si>
  <si>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</si>
  <si>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</si>
  <si>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</si>
  <si>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</si>
  <si>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</si>
  <si>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</si>
  <si>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</si>
  <si>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</si>
  <si>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</si>
  <si>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</si>
  <si>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</si>
  <si>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</si>
  <si>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</si>
  <si>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</si>
  <si>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</si>
  <si>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</si>
  <si>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</si>
  <si>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</si>
  <si>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</si>
  <si>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</si>
  <si>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</si>
  <si>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</si>
  <si>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</si>
  <si>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</si>
  <si>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</si>
  <si>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</si>
  <si>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</si>
  <si>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</si>
  <si>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</si>
  <si>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</si>
  <si>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</si>
  <si>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</si>
  <si>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</si>
  <si>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</si>
  <si>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</si>
  <si>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</si>
  <si>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</si>
  <si>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</si>
  <si>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</si>
  <si>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</si>
  <si>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</si>
  <si>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</si>
  <si>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</si>
  <si>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</si>
  <si>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</si>
  <si>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</si>
  <si>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</si>
  <si>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</si>
  <si>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</si>
  <si>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</si>
  <si>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</si>
  <si>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</si>
  <si>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</si>
  <si>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</si>
  <si>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</si>
  <si>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</si>
  <si>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</si>
  <si>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</si>
  <si>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</si>
  <si>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</si>
  <si>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</si>
  <si>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</si>
  <si>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</si>
  <si>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</si>
  <si>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</si>
  <si>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</si>
  <si>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</si>
  <si>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</si>
  <si>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</si>
  <si>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</si>
  <si>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</si>
  <si>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</si>
  <si>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</si>
  <si>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</si>
  <si>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</si>
  <si>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</si>
  <si>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</si>
  <si>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</si>
  <si>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</si>
  <si>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</si>
  <si>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</si>
  <si>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</si>
  <si>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</si>
  <si>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</si>
  <si>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</si>
  <si>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</si>
  <si>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</si>
  <si>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</si>
  <si>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</si>
  <si>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</si>
  <si>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</si>
  <si>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</si>
  <si>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</si>
  <si>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</si>
  <si>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</si>
  <si>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</si>
  <si>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</si>
  <si>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</si>
  <si>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</si>
  <si>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</si>
  <si>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</si>
  <si>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</si>
  <si>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</si>
  <si>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</si>
  <si>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</si>
  <si>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</si>
  <si>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</si>
  <si>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</si>
  <si>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</si>
  <si>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</si>
  <si>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</si>
  <si>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</si>
  <si>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</si>
  <si>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</si>
  <si>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</si>
  <si>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</si>
  <si>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</si>
  <si>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</si>
  <si>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</si>
  <si>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</si>
  <si>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</si>
  <si>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</si>
  <si>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</si>
  <si>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</si>
  <si>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</si>
  <si>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</si>
  <si>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</si>
  <si>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</si>
  <si>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</si>
  <si>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</si>
  <si>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</si>
  <si>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</si>
  <si>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</si>
  <si>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</si>
  <si>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</si>
  <si>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</si>
  <si>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</si>
  <si>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</si>
  <si>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</si>
  <si>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</si>
  <si>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</si>
  <si>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</si>
  <si>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</si>
  <si>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</si>
  <si>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</si>
  <si>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</si>
  <si>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</si>
  <si>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</si>
  <si>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</si>
  <si>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</si>
  <si>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</si>
  <si>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</si>
  <si>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</si>
  <si>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</si>
  <si>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</si>
  <si>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</si>
  <si>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</si>
  <si>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</si>
  <si>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</si>
  <si>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</si>
  <si>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</si>
  <si>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</si>
  <si>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</si>
  <si>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</si>
  <si>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</si>
  <si>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</si>
  <si>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</si>
  <si>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</si>
  <si>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</si>
  <si>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</si>
  <si>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</si>
  <si>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</si>
  <si>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</si>
  <si>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</si>
  <si>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</si>
  <si>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</si>
  <si>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</si>
  <si>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</si>
  <si>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</si>
  <si>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</si>
  <si>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</si>
  <si>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</si>
  <si>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</si>
  <si>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</si>
  <si>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</si>
  <si>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</si>
  <si>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</si>
  <si>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</si>
  <si>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</si>
  <si>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</si>
  <si>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</si>
  <si>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</si>
  <si>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</si>
  <si>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</si>
  <si>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</si>
  <si>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</si>
  <si>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</si>
  <si>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</si>
  <si>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</si>
  <si>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</si>
  <si>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</si>
  <si>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</si>
  <si>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</si>
  <si>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</si>
  <si>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</si>
  <si>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</si>
  <si>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</si>
  <si>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</si>
  <si>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</si>
  <si>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</si>
  <si>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</si>
  <si>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</si>
  <si>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</si>
  <si>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</si>
  <si>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</si>
  <si>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</si>
  <si>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</si>
  <si>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</si>
  <si>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</si>
  <si>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</si>
  <si>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</si>
  <si>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</si>
  <si>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</si>
  <si>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</si>
  <si>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</si>
  <si>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</si>
  <si>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</si>
  <si>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</si>
  <si>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</si>
  <si>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</si>
  <si>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</si>
  <si>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</si>
  <si>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</si>
  <si>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</si>
  <si>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</si>
  <si>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</si>
  <si>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</si>
  <si>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</si>
  <si>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</si>
  <si>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</si>
  <si>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</si>
  <si>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</si>
  <si>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</si>
  <si>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</si>
  <si>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</si>
  <si>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</si>
  <si>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</si>
  <si>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</si>
  <si>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</si>
  <si>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</si>
  <si>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</si>
  <si>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</si>
  <si>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</si>
  <si>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</si>
  <si>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</si>
  <si>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</si>
  <si>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</si>
  <si>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</si>
  <si>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</si>
  <si>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</si>
  <si>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</si>
  <si>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</si>
  <si>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</si>
  <si>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</si>
  <si>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</si>
  <si>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</si>
  <si>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</si>
  <si>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</si>
  <si>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</si>
  <si>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</si>
  <si>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</si>
  <si>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</si>
  <si>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</si>
  <si>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</si>
  <si>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</si>
  <si>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</si>
  <si>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</si>
  <si>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</si>
  <si>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</si>
  <si>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</si>
  <si>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</si>
  <si>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</si>
  <si>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</si>
  <si>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</si>
  <si>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</si>
  <si>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</si>
  <si>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</si>
  <si>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</si>
  <si>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</si>
  <si>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</si>
  <si>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</si>
  <si>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</si>
  <si>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</si>
  <si>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</si>
  <si>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</si>
  <si>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</si>
  <si>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</si>
  <si>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</si>
  <si>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</si>
  <si>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</si>
  <si>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</si>
  <si>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</si>
  <si>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</si>
  <si>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</si>
  <si>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</si>
  <si>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</si>
  <si>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</si>
  <si>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</si>
  <si>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</si>
  <si>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</si>
  <si>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</si>
  <si>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</si>
  <si>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</si>
  <si>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</si>
  <si>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</si>
  <si>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</si>
  <si>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</si>
  <si>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</si>
  <si>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</si>
  <si>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</si>
  <si>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</si>
  <si>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</si>
  <si>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</si>
  <si>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</si>
  <si>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</si>
  <si>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</si>
  <si>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</si>
  <si>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</si>
  <si>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</si>
  <si>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</si>
  <si>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</si>
  <si>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</si>
  <si>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</si>
  <si>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</si>
  <si>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</si>
  <si>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</si>
  <si>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</si>
  <si>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</si>
  <si>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</si>
  <si>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</si>
  <si>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</si>
  <si>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</si>
  <si>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</si>
  <si>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</si>
  <si>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</si>
  <si>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</si>
  <si>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</si>
  <si>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</si>
  <si>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</si>
  <si>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</si>
  <si>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</si>
  <si>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</si>
  <si>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</si>
  <si>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</si>
  <si>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</si>
  <si>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</si>
  <si>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</si>
  <si>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</si>
  <si>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</si>
  <si>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</si>
  <si>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</si>
  <si>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</si>
  <si>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</si>
  <si>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</si>
  <si>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</si>
  <si>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</si>
  <si>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</si>
  <si>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</si>
  <si>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</si>
  <si>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</si>
  <si>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</si>
  <si>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</si>
  <si>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</si>
  <si>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</si>
  <si>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</si>
  <si>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</si>
  <si>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</si>
  <si>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</si>
  <si>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</si>
  <si>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</si>
  <si>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</si>
  <si>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</si>
  <si>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</si>
  <si>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</si>
  <si>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</si>
  <si>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</si>
  <si>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</si>
  <si>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</si>
  <si>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</si>
  <si>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</si>
  <si>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</si>
  <si>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</si>
  <si>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</si>
  <si>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</si>
  <si>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</si>
  <si>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</si>
  <si>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</si>
  <si>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</si>
  <si>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</si>
  <si>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</si>
  <si>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</si>
  <si>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</si>
  <si>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</si>
  <si>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</si>
  <si>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</si>
  <si>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</si>
  <si>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</si>
  <si>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</si>
  <si>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</si>
  <si>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</si>
  <si>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</si>
  <si>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</si>
  <si>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</si>
  <si>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</si>
  <si>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</si>
  <si>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</si>
  <si>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</si>
  <si>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</si>
  <si>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</si>
  <si>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</si>
  <si>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</si>
  <si>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</si>
  <si>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</si>
  <si>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</si>
  <si>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</si>
  <si>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</si>
  <si>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</si>
  <si>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</si>
  <si>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</si>
  <si>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</si>
  <si>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</si>
  <si>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</si>
  <si>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</si>
  <si>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</si>
  <si>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</si>
  <si>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</si>
  <si>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</si>
  <si>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</si>
  <si>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</si>
  <si>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</si>
  <si>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</si>
  <si>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</si>
  <si>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</si>
  <si>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</si>
  <si>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</si>
  <si>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</si>
  <si>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</si>
  <si>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</si>
  <si>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</si>
  <si>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</si>
  <si>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</si>
  <si>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</si>
  <si>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</si>
  <si>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</si>
  <si>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</si>
  <si>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</si>
  <si>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</si>
  <si>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</si>
  <si>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</si>
  <si>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</si>
  <si>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</si>
  <si>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</si>
  <si>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</si>
  <si>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</si>
  <si>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</si>
  <si>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</si>
  <si>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</si>
  <si>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</si>
  <si>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</si>
  <si>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</si>
  <si>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</si>
  <si>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</si>
  <si>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</si>
  <si>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</si>
  <si>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</si>
  <si>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</si>
  <si>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</si>
  <si>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</si>
  <si>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</si>
  <si>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</si>
  <si>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</si>
  <si>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</si>
  <si>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</si>
  <si>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</si>
  <si>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</si>
  <si>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</si>
  <si>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</si>
  <si>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</si>
  <si>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</si>
  <si>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</si>
  <si>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</si>
  <si>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</si>
  <si>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</si>
  <si>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</si>
  <si>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</si>
  <si>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</si>
  <si>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</si>
  <si>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</si>
  <si>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</si>
  <si>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</si>
  <si>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</si>
  <si>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</si>
  <si>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</si>
  <si>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</si>
  <si>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</si>
  <si>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</si>
  <si>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</si>
  <si>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</si>
  <si>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</si>
  <si>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</si>
  <si>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</si>
  <si>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</si>
  <si>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</si>
  <si>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</si>
  <si>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</si>
  <si>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</si>
  <si>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</si>
  <si>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</si>
  <si>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</si>
  <si>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</si>
  <si>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</si>
  <si>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</si>
  <si>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</si>
  <si>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</si>
  <si>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</si>
  <si>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</si>
  <si>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</si>
  <si>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</si>
  <si>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</si>
  <si>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</si>
  <si>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</si>
  <si>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</si>
  <si>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</si>
  <si>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</si>
  <si>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</si>
  <si>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</si>
  <si>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</si>
  <si>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</si>
  <si>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</si>
  <si>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</si>
  <si>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</si>
  <si>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</si>
  <si>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</si>
  <si>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</si>
  <si>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</si>
  <si>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</si>
  <si>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</si>
  <si>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</si>
  <si>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</si>
  <si>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</si>
  <si>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</si>
  <si>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</si>
  <si>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</si>
  <si>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</si>
  <si>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</si>
  <si>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</si>
  <si>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</si>
  <si>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</si>
  <si>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</si>
  <si>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</si>
  <si>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</si>
  <si>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</si>
  <si>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</si>
  <si>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</si>
  <si>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</si>
  <si>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</si>
  <si>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</si>
  <si>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</si>
  <si>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</si>
  <si>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</si>
  <si>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</si>
  <si>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</si>
  <si>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</si>
  <si>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</si>
  <si>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</si>
  <si>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</si>
  <si>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</si>
  <si>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</si>
  <si>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</si>
  <si>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</si>
  <si>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</si>
  <si>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</si>
  <si>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</si>
  <si>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</si>
  <si>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</si>
  <si>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</si>
  <si>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</si>
  <si>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</si>
  <si>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</si>
  <si>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</si>
  <si>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</si>
  <si>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</si>
  <si>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</si>
  <si>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</si>
  <si>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</si>
  <si>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</si>
  <si>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</si>
  <si>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</si>
  <si>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</si>
  <si>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</si>
  <si>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</si>
  <si>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</si>
  <si>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</si>
  <si>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</si>
  <si>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</si>
  <si>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</si>
  <si>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</si>
  <si>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</si>
  <si>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</si>
  <si>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</si>
  <si>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</si>
  <si>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</si>
  <si>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</si>
  <si>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</si>
  <si>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</si>
  <si>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</si>
  <si>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</si>
  <si>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</si>
  <si>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</si>
  <si>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</si>
  <si>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</si>
  <si>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</si>
  <si>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</si>
  <si>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</si>
  <si>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</si>
  <si>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</si>
  <si>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</si>
  <si>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</si>
  <si>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</si>
  <si>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</si>
  <si>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</si>
  <si>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</si>
  <si>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</si>
  <si>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</si>
  <si>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</si>
  <si>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</si>
  <si>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</si>
  <si>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</si>
  <si>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</si>
  <si>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</si>
  <si>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</si>
  <si>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</si>
  <si>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</si>
  <si>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</si>
  <si>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</si>
  <si>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</si>
  <si>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</si>
  <si>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</si>
  <si>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</si>
  <si>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</si>
  <si>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</si>
  <si>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</si>
  <si>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</si>
  <si>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</si>
  <si>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</si>
  <si>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</si>
  <si>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</si>
  <si>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</si>
  <si>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</si>
  <si>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</si>
  <si>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</si>
  <si>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</si>
  <si>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</si>
  <si>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</si>
  <si>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</si>
  <si>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</si>
  <si>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</si>
  <si>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</si>
  <si>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</si>
  <si>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</si>
  <si>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</si>
  <si>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</si>
  <si>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</si>
  <si>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</si>
  <si>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</si>
  <si>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</si>
  <si>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</si>
  <si>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</si>
  <si>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</si>
  <si>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</si>
  <si>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</si>
  <si>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</si>
  <si>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</si>
  <si>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</si>
  <si>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</si>
  <si>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</si>
  <si>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</si>
  <si>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</si>
  <si>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</si>
  <si>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</si>
  <si>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</si>
  <si>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</si>
  <si>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</si>
  <si>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</si>
  <si>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</si>
  <si>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</si>
  <si>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</si>
  <si>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</si>
  <si>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</si>
  <si>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</si>
  <si>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</si>
  <si>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</si>
  <si>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</si>
  <si>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</si>
  <si>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</si>
  <si>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</si>
  <si>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</si>
  <si>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</si>
  <si>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</si>
  <si>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</si>
  <si>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</si>
  <si>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</si>
  <si>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</si>
  <si>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</si>
  <si>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</si>
  <si>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</si>
  <si>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</si>
  <si>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</si>
  <si>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</si>
  <si>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</si>
  <si>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</si>
  <si>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</si>
  <si>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</si>
  <si>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</si>
  <si>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</si>
  <si>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</si>
  <si>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</si>
  <si>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</si>
  <si>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</si>
  <si>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</si>
  <si>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</si>
  <si>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</si>
  <si>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</si>
  <si>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</si>
  <si>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</si>
  <si>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</si>
  <si>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</si>
  <si>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</si>
  <si>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</si>
  <si>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</si>
  <si>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</si>
  <si>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</si>
  <si>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</si>
  <si>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</si>
  <si>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</si>
  <si>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</si>
  <si>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</si>
  <si>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</si>
  <si>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</si>
  <si>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</si>
  <si>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</si>
  <si>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</si>
  <si>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</si>
  <si>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</si>
  <si>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</si>
  <si>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</si>
  <si>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</si>
  <si>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</si>
  <si>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</si>
  <si>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</si>
  <si>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</si>
  <si>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</si>
  <si>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</si>
  <si>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</si>
  <si>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</si>
  <si>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</si>
  <si>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</si>
  <si>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</si>
  <si>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</si>
  <si>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</si>
  <si>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</si>
  <si>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</si>
  <si>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</si>
  <si>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</si>
  <si>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</si>
  <si>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</si>
  <si>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</si>
  <si>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</si>
  <si>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</si>
  <si>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</si>
  <si>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</si>
  <si>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</si>
  <si>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</si>
  <si>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</si>
  <si>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</si>
  <si>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</si>
  <si>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</si>
  <si>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</si>
  <si>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</si>
  <si>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</si>
  <si>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</si>
  <si>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</si>
  <si>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</si>
  <si>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</si>
  <si>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</si>
  <si>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</si>
  <si>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</si>
  <si>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</si>
  <si>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</si>
  <si>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</si>
  <si>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</si>
  <si>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</si>
  <si>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</si>
  <si>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</si>
  <si>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</si>
  <si>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</si>
  <si>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</si>
  <si>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</si>
  <si>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</si>
  <si>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</si>
  <si>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</si>
  <si>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</si>
  <si>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</si>
  <si>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</si>
  <si>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</si>
  <si>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</si>
  <si>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</si>
  <si>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</si>
  <si>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</si>
  <si>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</si>
  <si>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</si>
  <si>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</si>
  <si>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</si>
  <si>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</si>
  <si>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</si>
  <si>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</si>
  <si>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</si>
  <si>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</si>
  <si>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</si>
  <si>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</si>
  <si>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</si>
  <si>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</si>
  <si>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</si>
  <si>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</si>
  <si>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</si>
  <si>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</si>
  <si>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</si>
  <si>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</si>
  <si>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</si>
  <si>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</si>
  <si>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</si>
  <si>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</si>
  <si>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</si>
  <si>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</si>
  <si>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</si>
  <si>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</si>
  <si>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</si>
  <si>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</si>
  <si>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</si>
  <si>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</si>
  <si>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</si>
  <si>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</si>
  <si>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</si>
  <si>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</si>
  <si>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</si>
  <si>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</si>
  <si>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</si>
  <si>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</si>
  <si>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</si>
  <si>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</si>
  <si>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</si>
  <si>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</si>
  <si>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</si>
  <si>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</si>
  <si>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</si>
  <si>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</si>
  <si>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</si>
  <si>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</si>
  <si>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</si>
  <si>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</si>
  <si>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</si>
  <si>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</si>
  <si>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</si>
  <si>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</si>
  <si>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</si>
  <si>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</si>
  <si>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</si>
  <si>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</si>
  <si>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</si>
  <si>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</si>
  <si>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</si>
  <si>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</si>
  <si>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</si>
  <si>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</si>
  <si>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</si>
  <si>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</si>
  <si>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</si>
  <si>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</si>
  <si>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</si>
  <si>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</si>
  <si>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</si>
  <si>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</si>
  <si>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</si>
  <si>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</si>
  <si>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</si>
  <si>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</si>
  <si>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</si>
  <si>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</si>
  <si>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</si>
  <si>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</si>
  <si>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</si>
  <si>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</si>
  <si>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</si>
  <si>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</si>
  <si>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</si>
  <si>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</si>
  <si>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</si>
  <si>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</si>
  <si>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</si>
  <si>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</si>
  <si>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</si>
  <si>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</si>
  <si>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</si>
  <si>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</si>
  <si>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</si>
  <si>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</si>
  <si>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</si>
  <si>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</si>
  <si>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</si>
  <si>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</si>
  <si>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</si>
  <si>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</si>
  <si>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</si>
  <si>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</si>
  <si>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</si>
  <si>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</si>
  <si>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</si>
  <si>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</si>
  <si>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</si>
  <si>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</si>
  <si>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</si>
  <si>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</si>
  <si>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</si>
  <si>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</si>
  <si>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</si>
  <si>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</si>
  <si>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</si>
  <si>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</si>
  <si>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</si>
  <si>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</si>
  <si>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</si>
  <si>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</si>
  <si>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</si>
  <si>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</si>
  <si>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</si>
  <si>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</si>
  <si>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</si>
  <si>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</si>
  <si>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</si>
  <si>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</si>
  <si>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</si>
  <si>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</si>
  <si>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</si>
  <si>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</si>
  <si>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</si>
  <si>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</si>
  <si>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</si>
  <si>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</si>
  <si>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</si>
  <si>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</si>
  <si>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</si>
  <si>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</si>
  <si>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</si>
  <si>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</si>
  <si>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</si>
  <si>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</si>
  <si>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</si>
  <si>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</si>
  <si>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</si>
  <si>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</si>
  <si>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</si>
  <si>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</si>
  <si>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</si>
  <si>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</si>
  <si>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</si>
  <si>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</si>
  <si>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</si>
  <si>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</si>
  <si>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</si>
  <si>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</si>
  <si>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</si>
  <si>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</si>
  <si>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</si>
  <si>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</si>
  <si>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</si>
  <si>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</si>
  <si>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</si>
  <si>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</si>
  <si>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</si>
  <si>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</si>
  <si>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</si>
  <si>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</si>
  <si>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</si>
  <si>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</si>
  <si>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</si>
  <si>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</si>
  <si>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</si>
  <si>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</si>
  <si>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</si>
  <si>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</si>
  <si>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</si>
  <si>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</si>
  <si>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</si>
  <si>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</si>
  <si>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</si>
  <si>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</si>
  <si>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</si>
  <si>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</si>
  <si>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</si>
  <si>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</si>
  <si>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</si>
  <si>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</si>
  <si>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</si>
  <si>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</si>
  <si>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</si>
  <si>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</si>
  <si>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</si>
  <si>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</si>
  <si>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</si>
  <si>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</si>
  <si>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</si>
  <si>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</si>
  <si>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</si>
  <si>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</si>
  <si>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</si>
  <si>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</si>
  <si>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</si>
  <si>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</si>
  <si>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</si>
  <si>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</si>
  <si>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</si>
  <si>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</si>
  <si>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</si>
  <si>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</si>
  <si>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</si>
  <si>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</si>
  <si>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</si>
  <si>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</si>
  <si>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</si>
  <si>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</si>
  <si>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</si>
  <si>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</si>
  <si>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</si>
  <si>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</si>
  <si>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</si>
  <si>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</si>
  <si>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</si>
  <si>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</si>
  <si>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</si>
  <si>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</si>
  <si>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</si>
  <si>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</si>
  <si>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</si>
  <si>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</si>
  <si>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</si>
  <si>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</si>
  <si>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</si>
  <si>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</si>
  <si>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</si>
  <si>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</si>
  <si>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</si>
  <si>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</si>
  <si>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</si>
  <si>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</si>
  <si>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</si>
  <si>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</si>
  <si>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</si>
  <si>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</si>
  <si>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</si>
  <si>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</si>
  <si>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</si>
  <si>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</si>
  <si>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</si>
  <si>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</si>
  <si>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</si>
  <si>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</si>
  <si>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</si>
  <si>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</si>
  <si>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</si>
  <si>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</si>
  <si>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</si>
  <si>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</si>
  <si>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</si>
  <si>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</si>
  <si>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</si>
  <si>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</si>
  <si>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</si>
  <si>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</si>
  <si>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</si>
  <si>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</si>
  <si>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</si>
  <si>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</si>
  <si>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</si>
  <si>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</si>
  <si>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</si>
  <si>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</si>
  <si>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</si>
  <si>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</si>
  <si>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</si>
  <si>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</si>
  <si>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</si>
  <si>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</si>
  <si>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</si>
  <si>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</si>
  <si>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</si>
  <si>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</si>
  <si>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</si>
  <si>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</si>
  <si>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</si>
  <si>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</si>
  <si>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</si>
  <si>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</si>
  <si>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</si>
  <si>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</si>
  <si>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</si>
  <si>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</si>
  <si>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</si>
  <si>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</si>
  <si>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</si>
  <si>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</si>
  <si>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</si>
  <si>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</si>
  <si>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</si>
  <si>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</si>
  <si>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</si>
  <si>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</si>
  <si>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</si>
  <si>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</si>
  <si>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</si>
  <si>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</si>
  <si>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</si>
  <si>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</si>
  <si>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</si>
  <si>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</si>
  <si>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</si>
  <si>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</si>
  <si>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</si>
  <si>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</si>
  <si>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</si>
  <si>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</si>
  <si>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</si>
  <si>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</si>
  <si>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</si>
  <si>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</si>
  <si>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</si>
  <si>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</si>
  <si>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</si>
  <si>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</si>
  <si>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</si>
  <si>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</si>
  <si>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</si>
  <si>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</si>
  <si>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</si>
  <si>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</si>
  <si>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</si>
  <si>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</si>
  <si>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</si>
  <si>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</si>
  <si>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</si>
  <si>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</si>
  <si>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</si>
  <si>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</si>
  <si>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</si>
  <si>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</si>
  <si>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</si>
  <si>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</si>
  <si>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</si>
  <si>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</si>
  <si>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</si>
  <si>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</si>
  <si>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</si>
  <si>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</si>
  <si>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</si>
  <si>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</si>
  <si>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</si>
  <si>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</si>
  <si>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</si>
  <si>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</si>
  <si>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</si>
  <si>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</si>
  <si>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</si>
  <si>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</si>
  <si>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</si>
  <si>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</si>
  <si>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</si>
  <si>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</si>
  <si>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</si>
  <si>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</si>
  <si>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</si>
  <si>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</si>
  <si>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</si>
  <si>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</si>
  <si>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</si>
  <si>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</si>
  <si>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</si>
  <si>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</si>
  <si>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</si>
  <si>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</si>
  <si>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</si>
  <si>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</si>
  <si>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</si>
  <si>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</si>
  <si>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</si>
  <si>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</si>
  <si>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</si>
  <si>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</si>
  <si>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</si>
  <si>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</si>
  <si>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</si>
  <si>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</si>
  <si>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</si>
  <si>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</si>
  <si>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</si>
  <si>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</si>
  <si>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</si>
  <si>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</si>
  <si>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</si>
  <si>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</si>
  <si>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</si>
  <si>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</si>
  <si>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</si>
  <si>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</si>
  <si>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</si>
  <si>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</si>
  <si>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</si>
  <si>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</si>
  <si>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</si>
  <si>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</si>
  <si>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</si>
  <si>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</si>
  <si>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</si>
  <si>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</si>
  <si>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</si>
  <si>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</si>
  <si>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</si>
  <si>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</si>
  <si>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</si>
  <si>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</si>
  <si>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</si>
  <si>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</si>
  <si>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</si>
  <si>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</si>
  <si>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</si>
  <si>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</si>
  <si>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</si>
  <si>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</si>
  <si>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</si>
  <si>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</si>
  <si>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</si>
  <si>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</si>
  <si>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</si>
  <si>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</si>
  <si>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</si>
  <si>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</si>
  <si>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</si>
  <si>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</si>
  <si>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</si>
  <si>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</si>
  <si>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</si>
  <si>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</si>
  <si>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</si>
  <si>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</si>
  <si>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</si>
  <si>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</si>
  <si>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</si>
  <si>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</si>
  <si>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</si>
  <si>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</si>
  <si>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</si>
  <si>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</si>
  <si>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</si>
  <si>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</si>
  <si>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</si>
  <si>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</si>
  <si>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</si>
  <si>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</si>
  <si>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</si>
  <si>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</si>
  <si>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</si>
  <si>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</si>
  <si>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</si>
  <si>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</si>
  <si>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</si>
  <si>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</si>
  <si>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</si>
  <si>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</si>
  <si>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</si>
  <si>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</si>
  <si>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</si>
  <si>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</si>
  <si>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</si>
  <si>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</si>
  <si>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</si>
  <si>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</si>
  <si>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</si>
  <si>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</si>
  <si>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</si>
  <si>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</si>
  <si>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</si>
  <si>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</si>
  <si>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</si>
  <si>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</si>
  <si>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</si>
  <si>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</si>
  <si>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</si>
  <si>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</si>
  <si>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</si>
  <si>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</si>
  <si>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</si>
  <si>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</si>
  <si>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</si>
  <si>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</si>
  <si>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</si>
  <si>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</si>
  <si>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</si>
  <si>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</si>
  <si>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</si>
  <si>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</si>
  <si>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</si>
  <si>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</si>
  <si>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</si>
  <si>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</si>
  <si>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</si>
  <si>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</si>
  <si>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</si>
  <si>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</si>
  <si>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</si>
  <si>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</si>
  <si>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</si>
  <si>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</si>
  <si>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</si>
  <si>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</si>
  <si>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</si>
  <si>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</si>
  <si>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</si>
  <si>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</si>
  <si>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</si>
  <si>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</si>
  <si>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</si>
  <si>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</si>
  <si>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</si>
  <si>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</si>
  <si>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</si>
  <si>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</si>
  <si>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</si>
  <si>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</si>
  <si>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</si>
  <si>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</si>
  <si>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</si>
  <si>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</si>
  <si>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</si>
  <si>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</si>
  <si>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</si>
  <si>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</si>
  <si>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</si>
  <si>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</si>
  <si>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</si>
  <si>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</si>
  <si>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</si>
  <si>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</si>
  <si>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</si>
  <si>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</si>
  <si>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</si>
  <si>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</si>
  <si>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</si>
  <si>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</si>
  <si>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</si>
  <si>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</si>
  <si>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</si>
  <si>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</si>
  <si>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</si>
  <si>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</si>
  <si>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</si>
  <si>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</si>
  <si>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</si>
  <si>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</si>
  <si>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</si>
  <si>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</si>
  <si>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</si>
  <si>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</si>
  <si>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</si>
  <si>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</si>
  <si>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</si>
  <si>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</si>
  <si>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</si>
  <si>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</si>
  <si>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</si>
  <si>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</si>
  <si>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</si>
  <si>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</si>
  <si>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</si>
  <si>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</si>
  <si>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</si>
  <si>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</si>
  <si>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</si>
  <si>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</si>
  <si>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</si>
  <si>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</si>
  <si>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</si>
  <si>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</si>
  <si>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</si>
  <si>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</si>
  <si>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</si>
  <si>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</si>
  <si>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</si>
  <si>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</si>
  <si>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</si>
  <si>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</si>
  <si>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</si>
  <si>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</si>
  <si>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</si>
  <si>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</si>
  <si>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</si>
  <si>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</si>
  <si>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</si>
  <si>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</si>
  <si>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</si>
  <si>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</si>
  <si>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</si>
  <si>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</si>
  <si>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</si>
  <si>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</si>
  <si>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</si>
  <si>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</si>
  <si>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</si>
  <si>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</si>
  <si>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</si>
  <si>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</si>
  <si>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</si>
  <si>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</si>
  <si>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</si>
  <si>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</si>
  <si>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</si>
  <si>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</si>
  <si>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</si>
  <si>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</si>
  <si>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</si>
  <si>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</si>
  <si>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</si>
  <si>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</si>
  <si>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</si>
  <si>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</si>
  <si>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</si>
  <si>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</si>
  <si>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</si>
  <si>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</si>
  <si>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</si>
  <si>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</si>
  <si>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</si>
  <si>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</si>
  <si>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</si>
  <si>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</si>
  <si>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</si>
  <si>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</si>
  <si>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</si>
  <si>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</si>
  <si>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</si>
  <si>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</si>
  <si>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</si>
  <si>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</si>
  <si>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</si>
  <si>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</si>
  <si>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</si>
  <si>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</si>
  <si>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</si>
  <si>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</si>
  <si>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</si>
  <si>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</si>
  <si>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</si>
  <si>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</si>
  <si>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</si>
  <si>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</si>
  <si>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</si>
  <si>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</si>
  <si>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</si>
  <si>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</si>
  <si>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</si>
  <si>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</si>
  <si>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</si>
  <si>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</si>
  <si>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</si>
  <si>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</si>
  <si>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</si>
  <si>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</si>
  <si>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</si>
  <si>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</si>
  <si>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</si>
  <si>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</si>
  <si>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</si>
  <si>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</si>
  <si>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</si>
  <si>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</si>
  <si>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</si>
  <si>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</si>
  <si>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</si>
  <si>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</si>
  <si>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</si>
  <si>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</si>
  <si>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</si>
  <si>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</si>
  <si>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</si>
  <si>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</si>
  <si>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</si>
  <si>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</si>
  <si>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</si>
  <si>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</si>
  <si>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</si>
  <si>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</si>
  <si>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</si>
  <si>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</si>
  <si>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</si>
  <si>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</si>
  <si>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</si>
  <si>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</si>
  <si>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</si>
  <si>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</si>
  <si>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</si>
  <si>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</si>
  <si>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</si>
  <si>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</si>
  <si>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</si>
  <si>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</si>
  <si>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</si>
  <si>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</si>
  <si>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</si>
  <si>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</si>
  <si>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</si>
  <si>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</si>
  <si>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</si>
  <si>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</si>
  <si>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</si>
  <si>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</si>
  <si>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</si>
  <si>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</si>
  <si>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</si>
  <si>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</si>
  <si>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</si>
  <si>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</si>
  <si>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</si>
  <si>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</si>
  <si>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</si>
  <si>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</si>
  <si>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</si>
  <si>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</si>
  <si>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</si>
  <si>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</si>
  <si>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</si>
  <si>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</si>
  <si>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</si>
  <si>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</si>
  <si>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</si>
  <si>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</si>
  <si>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</si>
  <si>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</si>
  <si>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</si>
  <si>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</si>
  <si>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</si>
  <si>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</si>
  <si>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</si>
  <si>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</si>
  <si>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</si>
  <si>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</si>
  <si>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</si>
  <si>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</si>
  <si>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</si>
  <si>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</si>
  <si>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</si>
  <si>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</si>
  <si>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</si>
  <si>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</si>
  <si>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</si>
  <si>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</si>
  <si>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</si>
  <si>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</si>
  <si>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</si>
  <si>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</si>
  <si>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</si>
  <si>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</si>
  <si>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</si>
  <si>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</si>
  <si>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</si>
  <si>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</si>
  <si>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</si>
  <si>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</si>
  <si>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</si>
  <si>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</si>
  <si>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</si>
  <si>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</si>
  <si>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</si>
  <si>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</si>
  <si>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</si>
  <si>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</si>
  <si>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</si>
  <si>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</si>
  <si>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</si>
  <si>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</si>
  <si>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</si>
  <si>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</si>
  <si>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</si>
  <si>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</si>
  <si>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</si>
  <si>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</si>
  <si>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</si>
  <si>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</si>
  <si>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</si>
  <si>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</si>
  <si>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</si>
  <si>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</si>
  <si>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</si>
  <si>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</si>
  <si>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</si>
  <si>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</si>
  <si>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</si>
  <si>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</si>
  <si>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</si>
  <si>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</si>
  <si>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</si>
  <si>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</si>
  <si>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</si>
  <si>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</si>
  <si>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</si>
  <si>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</si>
  <si>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</si>
  <si>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</si>
  <si>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</si>
  <si>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</si>
  <si>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</si>
  <si>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</si>
  <si>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</si>
  <si>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</si>
  <si>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</si>
  <si>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</si>
  <si>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</si>
  <si>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</si>
  <si>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</si>
  <si>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</si>
  <si>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</si>
  <si>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</si>
  <si>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</si>
  <si>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</si>
  <si>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</si>
  <si>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</si>
  <si>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</si>
  <si>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</si>
  <si>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</si>
  <si>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</si>
  <si>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</si>
  <si>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</si>
  <si>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</si>
  <si>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</si>
  <si>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</si>
  <si>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</si>
  <si>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</si>
  <si>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</si>
  <si>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</si>
  <si>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</si>
  <si>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</si>
  <si>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</si>
  <si>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</si>
  <si>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</si>
  <si>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</si>
  <si>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</si>
  <si>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</si>
  <si>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</si>
  <si>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</si>
  <si>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</si>
  <si>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</si>
  <si>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</si>
  <si>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</si>
  <si>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</si>
  <si>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</si>
  <si>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</si>
  <si>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</si>
  <si>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</si>
  <si>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</si>
  <si>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</si>
  <si>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</si>
  <si>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</si>
  <si>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</si>
  <si>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</si>
  <si>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</si>
  <si>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</si>
  <si>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</si>
  <si>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</si>
  <si>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</si>
  <si>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</si>
  <si>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</si>
  <si>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</si>
  <si>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</si>
  <si>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</si>
  <si>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</si>
  <si>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</si>
  <si>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</si>
  <si>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</si>
  <si>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</si>
  <si>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</si>
  <si>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</si>
  <si>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</si>
  <si>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</si>
  <si>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</si>
  <si>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</si>
  <si>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</si>
  <si>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</si>
  <si>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</si>
  <si>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</si>
  <si>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</si>
  <si>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</si>
  <si>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</si>
  <si>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</si>
  <si>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</si>
  <si>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</si>
  <si>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</si>
  <si>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</si>
  <si>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</si>
  <si>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</si>
  <si>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</si>
  <si>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</si>
  <si>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</si>
  <si>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</si>
  <si>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</si>
  <si>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</si>
  <si>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</si>
  <si>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</si>
  <si>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</si>
  <si>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</si>
  <si>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</si>
  <si>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</si>
  <si>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</si>
  <si>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</si>
  <si>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</si>
  <si>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</si>
  <si>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</si>
  <si>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</si>
  <si>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</si>
  <si>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</si>
  <si>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</si>
  <si>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</si>
  <si>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</si>
  <si>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</si>
  <si>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</si>
  <si>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</si>
  <si>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</si>
  <si>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</si>
  <si>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</si>
  <si>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</si>
  <si>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</si>
  <si>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</si>
  <si>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</si>
  <si>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</si>
  <si>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</si>
  <si>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</si>
  <si>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</si>
  <si>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</si>
  <si>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</si>
  <si>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</si>
  <si>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</si>
  <si>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</si>
  <si>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</si>
  <si>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</si>
  <si>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</si>
  <si>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</si>
  <si>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</si>
  <si>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</si>
  <si>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</si>
  <si>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</si>
  <si>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</si>
  <si>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</si>
  <si>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</si>
  <si>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</si>
  <si>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</si>
  <si>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</si>
  <si>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</si>
  <si>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</si>
  <si>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</si>
  <si>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</si>
  <si>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</si>
  <si>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</si>
  <si>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</si>
  <si>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</si>
  <si>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</si>
  <si>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</si>
  <si>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</si>
  <si>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</si>
  <si>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</si>
  <si>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</si>
  <si>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</si>
  <si>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</si>
  <si>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</si>
  <si>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</si>
  <si>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</si>
  <si>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</si>
  <si>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</si>
  <si>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</si>
  <si>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</si>
  <si>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</si>
  <si>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</si>
  <si>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</si>
  <si>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</si>
  <si>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</si>
  <si>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</si>
  <si>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</si>
  <si>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</si>
  <si>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</si>
  <si>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</si>
  <si>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</si>
  <si>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</si>
  <si>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</si>
  <si>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</si>
  <si>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</si>
  <si>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</si>
  <si>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</si>
  <si>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</si>
  <si>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</si>
  <si>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</si>
  <si>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</si>
  <si>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</si>
  <si>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</si>
  <si>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</si>
  <si>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</si>
  <si>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</si>
  <si>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</si>
  <si>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</si>
  <si>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</si>
  <si>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</si>
  <si>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</si>
  <si>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</si>
  <si>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</si>
  <si>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</si>
  <si>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</si>
  <si>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</si>
  <si>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</si>
  <si>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</si>
  <si>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</si>
  <si>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</si>
  <si>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</si>
  <si>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</si>
  <si>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</si>
  <si>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</si>
  <si>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</si>
  <si>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</si>
  <si>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</si>
  <si>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</si>
  <si>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</si>
  <si>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</si>
  <si>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</si>
  <si>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</si>
  <si>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</si>
  <si>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</si>
  <si>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</si>
  <si>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</si>
  <si>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</si>
  <si>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</si>
  <si>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</si>
  <si>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</si>
  <si>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</si>
  <si>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</si>
  <si>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</si>
  <si>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</si>
  <si>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</si>
  <si>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</si>
  <si>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</si>
  <si>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</si>
  <si>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</si>
  <si>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</si>
  <si>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</si>
  <si>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</si>
  <si>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</si>
  <si>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</si>
  <si>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</si>
  <si>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</si>
  <si>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</si>
  <si>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</si>
  <si>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</si>
  <si>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</si>
  <si>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</si>
  <si>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</si>
  <si>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</si>
  <si>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</si>
  <si>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</si>
  <si>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</si>
  <si>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</si>
  <si>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</si>
  <si>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</si>
  <si>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</si>
  <si>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</si>
  <si>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</si>
  <si>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</si>
  <si>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</si>
  <si>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</si>
  <si>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</si>
  <si>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</si>
  <si>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</si>
  <si>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</si>
  <si>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</si>
  <si>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</si>
  <si>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</si>
  <si>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</si>
  <si>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</si>
  <si>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</si>
  <si>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</si>
  <si>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</si>
  <si>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</si>
  <si>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</si>
  <si>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</si>
  <si>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</si>
  <si>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</si>
  <si>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</si>
  <si>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</si>
  <si>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</si>
  <si>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</si>
  <si>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</si>
  <si>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</si>
  <si>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</si>
  <si>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</si>
  <si>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</si>
  <si>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</si>
  <si>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</si>
  <si>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</si>
  <si>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</si>
  <si>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</si>
  <si>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</si>
  <si>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</si>
  <si>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</si>
  <si>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</si>
  <si>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</si>
  <si>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</si>
  <si>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</si>
  <si>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</si>
  <si>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</si>
  <si>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</si>
  <si>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</si>
  <si>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</si>
  <si>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</si>
  <si>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</si>
  <si>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</si>
  <si>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</si>
  <si>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</si>
  <si>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</si>
  <si>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</si>
  <si>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</si>
  <si>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</si>
  <si>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</si>
  <si>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</si>
  <si>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</si>
  <si>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</si>
  <si>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</si>
  <si>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</si>
  <si>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</si>
  <si>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</si>
  <si>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</si>
  <si>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</si>
  <si>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</si>
  <si>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</si>
  <si>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</si>
  <si>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</si>
  <si>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</si>
  <si>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</si>
  <si>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</si>
  <si>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</si>
  <si>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</si>
  <si>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</si>
  <si>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</si>
  <si>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</si>
  <si>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</si>
  <si>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</si>
  <si>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</si>
  <si>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</si>
  <si>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</si>
  <si>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</si>
  <si>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</si>
  <si>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</si>
  <si>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</si>
  <si>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</si>
  <si>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</si>
  <si>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</si>
  <si>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</si>
  <si>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</si>
  <si>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</si>
  <si>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</si>
  <si>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</si>
  <si>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</si>
  <si>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</si>
  <si>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</si>
  <si>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</si>
  <si>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</si>
  <si>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</si>
  <si>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</si>
  <si>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</si>
  <si>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</si>
  <si>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</si>
  <si>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</si>
  <si>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</si>
  <si>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</si>
  <si>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</si>
  <si>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</si>
  <si>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</si>
  <si>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</si>
  <si>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</si>
  <si>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</si>
  <si>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</si>
  <si>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</si>
  <si>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</si>
  <si>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</si>
  <si>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</si>
  <si>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</si>
  <si>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</si>
  <si>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</si>
  <si>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</si>
  <si>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</si>
  <si>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</si>
  <si>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</si>
  <si>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</si>
  <si>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</si>
  <si>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</si>
  <si>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</si>
  <si>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</si>
  <si>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</si>
  <si>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</si>
  <si>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</si>
  <si>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</si>
  <si>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</si>
  <si>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</si>
  <si>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</si>
  <si>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</si>
  <si>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</si>
  <si>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</si>
  <si>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</si>
  <si>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</si>
  <si>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</si>
  <si>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</si>
  <si>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</si>
  <si>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</si>
  <si>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</si>
  <si>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</si>
  <si>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</si>
  <si>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</si>
  <si>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</si>
  <si>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</si>
  <si>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</si>
  <si>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</si>
  <si>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</si>
  <si>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</si>
  <si>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</si>
  <si>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</si>
  <si>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</si>
  <si>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</si>
  <si>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</si>
  <si>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</si>
  <si>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</si>
  <si>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</si>
  <si>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</si>
  <si>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</si>
  <si>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</si>
  <si>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</si>
  <si>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</si>
  <si>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</si>
  <si>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</si>
  <si>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</si>
  <si>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</si>
  <si>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</si>
  <si>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</si>
  <si>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</si>
  <si>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</si>
  <si>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</si>
  <si>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</si>
  <si>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</si>
  <si>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</si>
  <si>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</si>
  <si>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</si>
  <si>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</si>
  <si>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</si>
  <si>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</si>
  <si>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</si>
  <si>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</si>
  <si>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</si>
  <si>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</si>
  <si>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</si>
  <si>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</si>
  <si>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</si>
  <si>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</si>
  <si>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</si>
  <si>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</si>
  <si>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</si>
  <si>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</si>
  <si>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</si>
  <si>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</si>
  <si>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</si>
  <si>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</si>
  <si>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</si>
  <si>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</si>
  <si>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</si>
  <si>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</si>
  <si>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</si>
  <si>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</si>
  <si>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</si>
  <si>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</si>
  <si>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</si>
  <si>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</si>
  <si>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</si>
  <si>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</si>
  <si>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</si>
  <si>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</si>
  <si>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</si>
  <si>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</si>
  <si>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</si>
  <si>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</si>
  <si>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</si>
  <si>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</si>
  <si>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</si>
  <si>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</si>
  <si>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</si>
  <si>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</si>
  <si>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</si>
  <si>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</si>
  <si>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</si>
  <si>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</si>
  <si>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</si>
  <si>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</si>
  <si>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</si>
  <si>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</si>
  <si>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</si>
  <si>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</si>
  <si>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</si>
  <si>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</si>
  <si>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</si>
  <si>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</si>
  <si>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</si>
  <si>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</si>
  <si>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</si>
  <si>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</si>
  <si>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</si>
  <si>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</si>
  <si>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</si>
  <si>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</si>
  <si>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</si>
  <si>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</si>
  <si>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</si>
  <si>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</si>
  <si>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</si>
  <si>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</si>
  <si>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</si>
  <si>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</si>
  <si>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</si>
  <si>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</si>
  <si>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</si>
  <si>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</si>
  <si>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</si>
  <si>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</si>
  <si>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</si>
  <si>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</si>
  <si>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</si>
  <si>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</si>
  <si>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</si>
  <si>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</si>
  <si>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</si>
  <si>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</si>
  <si>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</si>
  <si>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</si>
  <si>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</si>
  <si>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</si>
  <si>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</si>
  <si>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</si>
  <si>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</si>
  <si>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</si>
  <si>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</si>
  <si>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</si>
  <si>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</si>
  <si>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</si>
  <si>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</si>
  <si>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</si>
  <si>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</si>
  <si>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</si>
  <si>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</si>
  <si>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</si>
  <si>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</si>
  <si>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</si>
  <si>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</si>
  <si>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</si>
  <si>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</si>
  <si>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</si>
  <si>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</si>
  <si>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</si>
  <si>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</si>
  <si>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</si>
  <si>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</si>
  <si>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</si>
  <si>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</si>
  <si>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</si>
  <si>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</si>
  <si>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</si>
  <si>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</si>
  <si>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</si>
  <si>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</si>
  <si>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</si>
  <si>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</si>
  <si>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</si>
  <si>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</si>
  <si>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</si>
  <si>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</si>
  <si>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</si>
  <si>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</si>
  <si>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</si>
  <si>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</si>
  <si>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</si>
  <si>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</si>
  <si>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</si>
  <si>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</si>
  <si>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</si>
  <si>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</si>
  <si>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</si>
  <si>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</si>
  <si>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</si>
  <si>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</si>
  <si>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</si>
  <si>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</si>
  <si>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</si>
  <si>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</si>
  <si>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</si>
  <si>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</si>
  <si>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</si>
  <si>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</si>
  <si>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</si>
  <si>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</si>
  <si>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</si>
  <si>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</si>
  <si>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</si>
  <si>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</si>
  <si>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</si>
  <si>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</si>
  <si>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</si>
  <si>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</si>
  <si>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</si>
  <si>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</si>
  <si>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</si>
  <si>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</si>
  <si>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</si>
  <si>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</si>
  <si>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</si>
  <si>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</si>
  <si>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</si>
  <si>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</si>
  <si>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</si>
  <si>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</si>
  <si>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</si>
  <si>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</si>
  <si>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</si>
  <si>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</si>
  <si>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</si>
  <si>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</si>
  <si>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</si>
  <si>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</si>
  <si>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</si>
  <si>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</si>
  <si>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</si>
  <si>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</si>
  <si>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</si>
  <si>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</si>
  <si>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</si>
  <si>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</si>
  <si>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</si>
  <si>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</si>
  <si>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</si>
  <si>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</si>
  <si>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</si>
  <si>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</si>
  <si>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</si>
  <si>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</si>
  <si>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</si>
  <si>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</si>
  <si>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</si>
  <si>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</si>
  <si>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</si>
  <si>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</si>
  <si>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</si>
  <si>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</si>
  <si>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</si>
  <si>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</si>
  <si>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</si>
  <si>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</si>
  <si>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</si>
  <si>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</si>
  <si>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</si>
  <si>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</si>
  <si>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</si>
  <si>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</si>
  <si>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</si>
  <si>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</si>
  <si>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</si>
  <si>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</si>
  <si>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</si>
  <si>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</si>
  <si>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</si>
  <si>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</si>
  <si>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</si>
  <si>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</si>
  <si>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</si>
  <si>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</si>
  <si>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</si>
  <si>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</si>
  <si>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</si>
  <si>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</si>
  <si>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</si>
  <si>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</si>
  <si>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</si>
  <si>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</si>
  <si>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</si>
  <si>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</si>
  <si>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</si>
  <si>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</si>
  <si>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</si>
  <si>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</si>
  <si>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</si>
  <si>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</si>
  <si>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</si>
  <si>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</si>
  <si>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</si>
  <si>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</si>
  <si>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</si>
  <si>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</si>
  <si>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</si>
  <si>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</si>
  <si>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</si>
  <si>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</si>
  <si>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</si>
  <si>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</si>
  <si>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</si>
  <si>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</si>
  <si>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</si>
  <si>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</si>
  <si>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</si>
  <si>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</si>
  <si>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</si>
  <si>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</si>
  <si>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</si>
  <si>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</si>
  <si>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</si>
  <si>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</si>
  <si>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</si>
  <si>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</si>
  <si>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</si>
  <si>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</si>
  <si>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</si>
  <si>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</si>
  <si>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</si>
  <si>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</si>
  <si>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</si>
  <si>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</si>
  <si>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</si>
  <si>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</si>
  <si>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</si>
  <si>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</si>
  <si>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</si>
  <si>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</si>
  <si>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</si>
  <si>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</si>
  <si>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</si>
  <si>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</si>
  <si>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</si>
  <si>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</si>
  <si>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</si>
  <si>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</si>
  <si>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</si>
  <si>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</si>
  <si>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</si>
  <si>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</si>
  <si>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</si>
  <si>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</si>
  <si>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</si>
  <si>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</si>
  <si>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</si>
  <si>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</si>
  <si>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</si>
  <si>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</si>
  <si>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</si>
  <si>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</si>
  <si>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</si>
  <si>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</si>
  <si>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</si>
  <si>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</si>
  <si>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</si>
  <si>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</si>
  <si>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</si>
  <si>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</si>
  <si>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</si>
  <si>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</si>
  <si>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</si>
  <si>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</si>
  <si>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</si>
  <si>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</si>
  <si>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</si>
  <si>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</si>
  <si>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</si>
  <si>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</si>
  <si>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</si>
  <si>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</si>
  <si>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</si>
  <si>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</si>
  <si>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</si>
  <si>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</si>
  <si>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</si>
  <si>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</si>
  <si>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</si>
  <si>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</si>
  <si>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</si>
  <si>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</si>
  <si>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</si>
  <si>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</si>
  <si>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</si>
  <si>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</si>
  <si>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</si>
  <si>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</si>
  <si>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</si>
  <si>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</si>
  <si>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</si>
  <si>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</si>
  <si>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</si>
  <si>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</si>
  <si>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</si>
  <si>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</si>
  <si>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</si>
  <si>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</si>
  <si>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</si>
  <si>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</si>
  <si>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</si>
  <si>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</si>
  <si>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</si>
  <si>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</si>
  <si>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</si>
  <si>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</si>
  <si>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</si>
  <si>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</si>
  <si>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</si>
  <si>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</si>
  <si>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</si>
  <si>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</si>
  <si>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</si>
  <si>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</si>
  <si>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</si>
  <si>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</si>
  <si>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</si>
  <si>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</si>
  <si>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</si>
  <si>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</si>
  <si>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</si>
  <si>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</si>
  <si>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</si>
  <si>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</si>
  <si>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</si>
  <si>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</si>
  <si>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</si>
  <si>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</si>
  <si>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</si>
  <si>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</si>
  <si>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</si>
  <si>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</si>
  <si>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</si>
  <si>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</si>
  <si>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</si>
  <si>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</si>
  <si>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</si>
  <si>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</si>
  <si>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</si>
  <si>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</si>
  <si>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</si>
  <si>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</si>
  <si>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</si>
  <si>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</si>
  <si>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</si>
  <si>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</si>
  <si>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</si>
  <si>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</si>
  <si>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</si>
  <si>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</si>
  <si>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</si>
  <si>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</si>
  <si>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</si>
  <si>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</si>
  <si>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</si>
  <si>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</si>
  <si>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</si>
  <si>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</si>
  <si>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</si>
  <si>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</si>
  <si>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</si>
  <si>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</si>
  <si>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</si>
  <si>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</si>
  <si>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</si>
  <si>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</si>
  <si>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</si>
  <si>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</si>
  <si>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</si>
  <si>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</si>
  <si>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</si>
  <si>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</si>
  <si>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</si>
  <si>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</si>
  <si>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</si>
  <si>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</si>
  <si>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</si>
  <si>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</si>
  <si>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</si>
  <si>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</si>
  <si>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</si>
  <si>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</si>
  <si>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</si>
  <si>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</si>
  <si>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</si>
  <si>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</si>
  <si>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</si>
  <si>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</si>
  <si>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</si>
  <si>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</si>
  <si>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</si>
  <si>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</si>
  <si>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</si>
  <si>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</si>
  <si>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</si>
  <si>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</si>
  <si>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</si>
  <si>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</si>
  <si>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</si>
  <si>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</si>
  <si>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</si>
  <si>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</si>
  <si>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</si>
  <si>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</si>
  <si>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</si>
  <si>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</si>
  <si>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</si>
  <si>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</si>
  <si>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</si>
  <si>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</si>
  <si>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</si>
  <si>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</si>
  <si>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</si>
  <si>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</si>
  <si>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</si>
  <si>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</si>
  <si>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</si>
  <si>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</si>
  <si>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</si>
  <si>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</si>
  <si>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</si>
  <si>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</si>
  <si>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</si>
  <si>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</si>
  <si>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</si>
  <si>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</si>
  <si>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</si>
  <si>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</si>
  <si>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</si>
  <si>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</si>
  <si>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</si>
  <si>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</si>
  <si>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</si>
  <si>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</si>
  <si>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</si>
  <si>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</si>
  <si>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</si>
  <si>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</si>
  <si>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</si>
  <si>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</si>
  <si>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</si>
  <si>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</si>
  <si>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</si>
  <si>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</si>
  <si>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</si>
  <si>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</si>
  <si>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</si>
  <si>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</si>
  <si>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</si>
  <si>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</si>
  <si>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</si>
  <si>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</si>
  <si>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</si>
  <si>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</si>
  <si>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</si>
  <si>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</si>
  <si>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</si>
  <si>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</si>
  <si>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</si>
  <si>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</si>
  <si>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</si>
  <si>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</si>
  <si>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</si>
  <si>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</si>
  <si>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</si>
  <si>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</si>
  <si>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</si>
  <si>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</si>
  <si>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</si>
  <si>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</si>
  <si>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</si>
  <si>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</si>
  <si>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</si>
  <si>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</si>
  <si>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</si>
  <si>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</si>
  <si>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</si>
  <si>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</si>
  <si>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</si>
  <si>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</si>
  <si>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</si>
  <si>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</si>
  <si>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</si>
  <si>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</si>
  <si>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</si>
  <si>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</si>
  <si>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</si>
  <si>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</si>
  <si>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</si>
  <si>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</si>
  <si>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</si>
  <si>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</si>
  <si>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</si>
  <si>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</si>
  <si>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</si>
  <si>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</si>
  <si>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</si>
  <si>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</si>
  <si>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</si>
  <si>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</si>
  <si>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</si>
  <si>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</si>
  <si>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</si>
  <si>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</si>
  <si>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</si>
  <si>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</si>
  <si>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</si>
  <si>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</si>
  <si>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</si>
  <si>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</si>
  <si>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</si>
  <si>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</si>
  <si>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</si>
  <si>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</si>
  <si>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</si>
  <si>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</si>
  <si>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</si>
  <si>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</si>
  <si>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</si>
  <si>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</si>
  <si>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</si>
  <si>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</si>
  <si>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</si>
  <si>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</si>
  <si>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</si>
  <si>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</si>
  <si>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</si>
  <si>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</si>
  <si>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</si>
  <si>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</si>
  <si>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</si>
  <si>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</si>
  <si>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</si>
  <si>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</si>
  <si>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</si>
  <si>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</si>
  <si>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</si>
  <si>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</si>
  <si>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</si>
  <si>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</si>
  <si>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</si>
  <si>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</si>
  <si>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</si>
  <si>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</si>
  <si>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</si>
  <si>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</si>
  <si>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</si>
  <si>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</si>
  <si>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</si>
  <si>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</si>
  <si>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</si>
  <si>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</si>
  <si>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</si>
  <si>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</si>
  <si>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</si>
  <si>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</si>
  <si>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</si>
  <si>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</si>
  <si>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</si>
  <si>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</si>
  <si>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</si>
  <si>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</si>
  <si>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</si>
  <si>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</si>
  <si>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</si>
  <si>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</si>
  <si>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</si>
  <si>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</si>
  <si>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</si>
  <si>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</si>
  <si>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</si>
  <si>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</si>
  <si>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</si>
  <si>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</si>
  <si>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</si>
  <si>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</si>
  <si>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</si>
  <si>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</si>
  <si>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</si>
  <si>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</si>
  <si>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</si>
  <si>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</si>
  <si>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</si>
  <si>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</si>
  <si>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</si>
  <si>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</si>
  <si>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</si>
  <si>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</si>
  <si>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</si>
  <si>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</si>
  <si>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</si>
  <si>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</si>
  <si>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</si>
  <si>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</si>
  <si>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</si>
  <si>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</si>
  <si>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</si>
  <si>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</si>
  <si>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</si>
  <si>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</si>
  <si>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</si>
  <si>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</si>
  <si>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</si>
  <si>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</si>
  <si>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</si>
  <si>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</si>
  <si>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</si>
  <si>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</si>
  <si>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</si>
  <si>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</si>
  <si>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</si>
  <si>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</si>
  <si>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</si>
  <si>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</si>
  <si>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</si>
  <si>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</si>
  <si>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</si>
  <si>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</si>
  <si>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</si>
  <si>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</si>
  <si>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</si>
  <si>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</si>
  <si>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</si>
  <si>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</si>
  <si>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</si>
  <si>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</si>
  <si>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</si>
  <si>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</si>
  <si>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</si>
  <si>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</si>
  <si>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</si>
  <si>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</si>
  <si>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</si>
  <si>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</si>
  <si>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</si>
  <si>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</si>
  <si>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</si>
  <si>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</si>
  <si>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</si>
  <si>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</si>
  <si>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</si>
  <si>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</si>
  <si>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</si>
  <si>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</si>
  <si>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</si>
  <si>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</si>
  <si>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</si>
  <si>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</si>
  <si>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</si>
  <si>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</si>
  <si>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</si>
  <si>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</si>
  <si>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</si>
  <si>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</si>
  <si>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</si>
  <si>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</si>
  <si>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</si>
  <si>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</si>
  <si>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</si>
  <si>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</si>
  <si>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</si>
  <si>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</si>
  <si>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</si>
  <si>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</si>
  <si>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</si>
  <si>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</si>
  <si>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</si>
  <si>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</si>
  <si>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</si>
  <si>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</si>
  <si>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</si>
  <si>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</si>
  <si>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</si>
  <si>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</si>
  <si>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</si>
  <si>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</si>
  <si>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</si>
  <si>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</si>
  <si>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</si>
  <si>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</si>
  <si>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</si>
  <si>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</si>
  <si>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</si>
  <si>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</si>
  <si>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</si>
  <si>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</si>
  <si>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</si>
  <si>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</si>
  <si>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</si>
  <si>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</si>
  <si>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</si>
  <si>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</si>
  <si>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</si>
  <si>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</si>
  <si>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</si>
  <si>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</si>
  <si>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</si>
  <si>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</si>
  <si>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</si>
  <si>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</si>
  <si>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</si>
  <si>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</si>
  <si>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</si>
  <si>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</si>
  <si>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</si>
  <si>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</si>
  <si>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</si>
  <si>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</si>
  <si>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</si>
  <si>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</si>
  <si>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</si>
  <si>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</si>
  <si>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</si>
  <si>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</si>
  <si>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</si>
  <si>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</si>
  <si>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</si>
  <si>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</si>
  <si>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</si>
  <si>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</si>
  <si>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</si>
  <si>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</si>
  <si>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</si>
  <si>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</si>
  <si>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</si>
  <si>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</si>
  <si>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</si>
  <si>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</si>
  <si>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</si>
  <si>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</si>
  <si>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</si>
  <si>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</si>
  <si>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</si>
  <si>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</si>
  <si>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</si>
  <si>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</si>
  <si>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</si>
  <si>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</si>
  <si>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</si>
  <si>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</si>
  <si>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</si>
  <si>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</si>
  <si>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</si>
  <si>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</si>
  <si>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</si>
  <si>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</si>
  <si>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</si>
  <si>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</si>
  <si>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</si>
  <si>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</si>
  <si>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</si>
  <si>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</si>
  <si>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</si>
  <si>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</si>
  <si>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</si>
  <si>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</si>
  <si>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</si>
  <si>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</si>
  <si>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</si>
  <si>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</si>
  <si>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</si>
  <si>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</si>
  <si>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</si>
  <si>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</si>
  <si>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</si>
  <si>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</si>
  <si>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</si>
  <si>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</si>
  <si>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</si>
  <si>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</si>
  <si>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</si>
  <si>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</si>
  <si>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</si>
  <si>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</si>
  <si>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</si>
  <si>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</si>
  <si>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</si>
  <si>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</si>
  <si>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</si>
  <si>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</si>
  <si>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</si>
  <si>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</si>
  <si>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</si>
  <si>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</si>
  <si>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</si>
  <si>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</si>
  <si>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</si>
  <si>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</si>
  <si>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</si>
  <si>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</si>
  <si>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</si>
  <si>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</si>
  <si>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</si>
  <si>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</si>
  <si>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</si>
  <si>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</si>
  <si>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</si>
  <si>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</si>
  <si>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</si>
  <si>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</si>
  <si>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</si>
  <si>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</si>
  <si>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</si>
  <si>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</si>
  <si>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</si>
  <si>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</si>
  <si>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</si>
  <si>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</si>
  <si>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</si>
  <si>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</si>
  <si>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</si>
  <si>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</si>
  <si>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</si>
  <si>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</si>
  <si>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</si>
  <si>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</si>
  <si>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</si>
  <si>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</si>
  <si>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</si>
  <si>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</si>
  <si>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</si>
  <si>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</si>
  <si>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</si>
  <si>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</si>
  <si>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</si>
  <si>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</si>
  <si>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</si>
  <si>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</si>
  <si>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</si>
  <si>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</si>
  <si>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</si>
  <si>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</si>
  <si>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</si>
  <si>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</si>
  <si>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</si>
  <si>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</si>
  <si>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</si>
  <si>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</si>
  <si>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</si>
  <si>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</si>
  <si>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</si>
  <si>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</si>
  <si>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</si>
  <si>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</si>
  <si>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</si>
  <si>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</si>
  <si>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</si>
  <si>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</si>
  <si>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</si>
  <si>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</si>
  <si>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</si>
  <si>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</si>
  <si>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</si>
  <si>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</si>
  <si>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</si>
  <si>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</si>
  <si>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</si>
  <si>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</si>
  <si>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</si>
  <si>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</si>
  <si>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</si>
  <si>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</si>
  <si>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</si>
  <si>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</si>
  <si>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</si>
  <si>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</si>
  <si>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</si>
  <si>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</si>
  <si>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</si>
  <si>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</si>
  <si>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</si>
  <si>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</si>
  <si>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</si>
  <si>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</si>
  <si>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</si>
  <si>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</si>
  <si>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</si>
  <si>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</si>
  <si>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</si>
  <si>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</si>
  <si>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</si>
  <si>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</si>
  <si>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</si>
  <si>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</si>
  <si>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</si>
  <si>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</si>
  <si>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</si>
  <si>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</si>
  <si>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</si>
  <si>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</si>
  <si>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</si>
  <si>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</si>
  <si>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</si>
  <si>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</si>
  <si>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</si>
  <si>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</si>
  <si>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</si>
  <si>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</si>
  <si>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</si>
  <si>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</si>
  <si>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</si>
  <si>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</si>
  <si>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</si>
  <si>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</si>
  <si>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</si>
  <si>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</si>
  <si>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</si>
  <si>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</si>
  <si>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</si>
  <si>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</si>
  <si>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</si>
  <si>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</si>
  <si>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</si>
  <si>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</si>
  <si>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</si>
  <si>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</si>
  <si>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</si>
  <si>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</si>
  <si>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</si>
  <si>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</si>
  <si>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</si>
  <si>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</si>
  <si>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</si>
  <si>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</si>
  <si>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</si>
  <si>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</si>
  <si>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</si>
  <si>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</si>
  <si>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</si>
  <si>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</si>
  <si>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</si>
  <si>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</si>
  <si>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</si>
  <si>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</si>
  <si>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</si>
  <si>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</si>
  <si>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</si>
  <si>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</si>
  <si>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</si>
  <si>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</si>
  <si>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</si>
  <si>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</si>
  <si>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</si>
  <si>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</si>
  <si>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</si>
  <si>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</si>
  <si>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</si>
  <si>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</si>
  <si>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</si>
  <si>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</si>
  <si>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</si>
  <si>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</si>
  <si>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</si>
  <si>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</si>
  <si>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</si>
  <si>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</si>
  <si>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</si>
  <si>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</si>
  <si>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</si>
  <si>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</si>
  <si>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</si>
  <si>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</si>
  <si>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</si>
  <si>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</si>
  <si>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</si>
  <si>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</si>
  <si>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</si>
  <si>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</si>
  <si>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</si>
  <si>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</si>
  <si>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</si>
  <si>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</si>
  <si>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</si>
  <si>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</si>
  <si>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</si>
  <si>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</si>
  <si>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</si>
  <si>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</si>
  <si>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</si>
  <si>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</si>
  <si>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</si>
  <si>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</si>
  <si>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</si>
  <si>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</si>
  <si>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</si>
  <si>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</si>
  <si>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</si>
  <si>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</si>
  <si>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</si>
  <si>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</si>
  <si>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</si>
  <si>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</si>
  <si>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</si>
  <si>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</si>
  <si>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</si>
  <si>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</si>
  <si>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</si>
  <si>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</si>
  <si>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</si>
  <si>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</si>
  <si>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</si>
  <si>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</si>
  <si>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</si>
  <si>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</si>
  <si>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</si>
  <si>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</si>
  <si>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</si>
  <si>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</si>
  <si>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</si>
  <si>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</si>
  <si>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</si>
  <si>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</si>
  <si>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</si>
  <si>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</si>
  <si>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</si>
  <si>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</si>
  <si>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</si>
  <si>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</si>
  <si>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</si>
  <si>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</si>
  <si>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</si>
  <si>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</si>
  <si>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</si>
  <si>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</si>
  <si>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</si>
  <si>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</si>
  <si>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</si>
  <si>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</si>
  <si>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</si>
  <si>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</si>
  <si>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</si>
  <si>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</si>
  <si>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</si>
  <si>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</si>
  <si>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</si>
  <si>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</si>
  <si>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</si>
  <si>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</si>
  <si>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</si>
  <si>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</si>
  <si>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</si>
  <si>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</si>
  <si>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</si>
  <si>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</si>
  <si>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</si>
  <si>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</si>
  <si>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</si>
  <si>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</si>
  <si>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</si>
  <si>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</si>
  <si>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</si>
  <si>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</si>
  <si>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</si>
  <si>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</si>
  <si>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</si>
  <si>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</si>
  <si>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</si>
  <si>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</si>
  <si>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</si>
  <si>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</si>
  <si>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</si>
  <si>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</si>
  <si>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</si>
  <si>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</si>
  <si>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</si>
  <si>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</si>
  <si>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</si>
  <si>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</si>
  <si>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</si>
  <si>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</si>
  <si>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</si>
  <si>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</si>
  <si>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</si>
  <si>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</si>
  <si>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</si>
  <si>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</si>
  <si>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</si>
  <si>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</si>
  <si>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</si>
  <si>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</si>
  <si>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</si>
  <si>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</si>
  <si>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</si>
  <si>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</si>
  <si>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</si>
  <si>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</si>
  <si>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</si>
  <si>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</si>
  <si>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</si>
  <si>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</si>
  <si>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</si>
  <si>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</si>
  <si>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</si>
  <si>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</si>
  <si>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</si>
  <si>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</si>
  <si>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</si>
  <si>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</si>
  <si>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</si>
  <si>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</si>
  <si>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</si>
  <si>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</si>
  <si>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</si>
  <si>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</si>
  <si>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</si>
  <si>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</si>
  <si>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</si>
  <si>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</si>
  <si>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</si>
  <si>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</si>
  <si>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</si>
  <si>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</si>
  <si>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</si>
  <si>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</si>
  <si>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</si>
  <si>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</si>
  <si>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</si>
  <si>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</si>
  <si>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</si>
  <si>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</si>
  <si>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</si>
  <si>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</si>
  <si>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</si>
  <si>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</si>
  <si>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</si>
  <si>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</si>
  <si>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</si>
  <si>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</si>
  <si>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</si>
  <si>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</si>
  <si>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</si>
  <si>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</si>
  <si>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</si>
  <si>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</si>
  <si>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</si>
  <si>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</si>
  <si>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</si>
  <si>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</si>
  <si>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</si>
  <si>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</si>
  <si>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</si>
  <si>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</si>
  <si>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</si>
  <si>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</si>
  <si>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</si>
  <si>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</si>
  <si>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</si>
  <si>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</si>
  <si>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</si>
  <si>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</si>
  <si>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</si>
  <si>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</si>
  <si>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</si>
  <si>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</si>
  <si>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</si>
  <si>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</si>
  <si>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</si>
  <si>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</si>
  <si>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</si>
  <si>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</si>
  <si>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</si>
  <si>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</si>
  <si>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</si>
  <si>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</si>
  <si>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</si>
  <si>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</si>
  <si>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</si>
  <si>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</si>
  <si>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</si>
  <si>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</si>
  <si>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</si>
  <si>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</si>
  <si>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</si>
  <si>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</si>
  <si>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</si>
  <si>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</si>
  <si>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</si>
  <si>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</si>
  <si>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</si>
  <si>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</si>
  <si>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</si>
  <si>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</si>
  <si>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</si>
  <si>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</si>
  <si>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</si>
  <si>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</si>
  <si>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</si>
  <si>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</si>
  <si>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</si>
  <si>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</si>
  <si>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</si>
  <si>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</si>
  <si>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</si>
  <si>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</si>
  <si>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</si>
  <si>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</si>
  <si>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</si>
  <si>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</si>
  <si>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</si>
  <si>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</si>
  <si>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</si>
  <si>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</si>
  <si>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</si>
  <si>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</si>
  <si>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</si>
  <si>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</si>
  <si>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</si>
  <si>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</si>
  <si>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</si>
  <si>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</si>
  <si>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</si>
  <si>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</si>
  <si>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</si>
  <si>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</si>
  <si>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</si>
  <si>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</si>
  <si>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</si>
  <si>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</si>
  <si>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</si>
  <si>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</si>
  <si>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</si>
  <si>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</si>
  <si>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</si>
  <si>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</si>
  <si>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</si>
  <si>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</si>
  <si>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</si>
  <si>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</si>
  <si>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</si>
  <si>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</si>
  <si>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</si>
  <si>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</si>
  <si>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</si>
  <si>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</si>
  <si>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</si>
  <si>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</si>
  <si>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</si>
  <si>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</si>
  <si>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</si>
  <si>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</si>
  <si>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</si>
  <si>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</si>
  <si>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</si>
  <si>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</si>
  <si>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</si>
  <si>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</si>
  <si>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</si>
  <si>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</si>
  <si>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</si>
  <si>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</si>
  <si>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</si>
  <si>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</si>
  <si>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</si>
  <si>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</si>
  <si>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</si>
  <si>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</si>
  <si>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</si>
  <si>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</si>
  <si>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</si>
  <si>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</si>
  <si>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</si>
  <si>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</si>
  <si>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</si>
  <si>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</si>
  <si>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</si>
  <si>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</si>
  <si>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</si>
  <si>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</si>
  <si>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</si>
  <si>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</si>
  <si>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</si>
  <si>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</si>
  <si>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</si>
  <si>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</si>
  <si>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</si>
  <si>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</si>
  <si>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</si>
  <si>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</si>
  <si>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</si>
  <si>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</si>
  <si>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</si>
  <si>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</si>
  <si>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</si>
  <si>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</si>
  <si>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</si>
  <si>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</si>
  <si>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</si>
  <si>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</si>
  <si>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</si>
  <si>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</si>
  <si>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</si>
  <si>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</si>
  <si>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</si>
  <si>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</si>
  <si>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</si>
  <si>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</si>
  <si>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</si>
  <si>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</si>
  <si>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</si>
  <si>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</si>
  <si>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</si>
  <si>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</si>
  <si>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</si>
  <si>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</si>
  <si>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</si>
  <si>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</si>
  <si>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</si>
  <si>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</si>
  <si>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</si>
  <si>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</si>
  <si>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</si>
  <si>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</si>
  <si>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</si>
  <si>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</si>
  <si>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</si>
  <si>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</si>
  <si>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</si>
  <si>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</si>
  <si>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</si>
  <si>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</si>
  <si>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</si>
  <si>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</si>
  <si>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</si>
  <si>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</si>
  <si>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</si>
  <si>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</si>
  <si>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</si>
  <si>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</si>
  <si>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</si>
  <si>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</si>
  <si>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</si>
  <si>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</si>
  <si>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</si>
  <si>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</si>
  <si>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</si>
  <si>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</si>
  <si>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</si>
  <si>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</si>
  <si>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</si>
  <si>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</si>
  <si>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</si>
  <si>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</si>
  <si>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</si>
  <si>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</si>
  <si>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</si>
  <si>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</si>
  <si>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</si>
  <si>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</si>
  <si>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</si>
  <si>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</si>
  <si>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</si>
  <si>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</si>
  <si>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</si>
  <si>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</si>
  <si>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</si>
  <si>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</si>
  <si>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</si>
  <si>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</si>
  <si>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</si>
  <si>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</si>
  <si>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</si>
  <si>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</si>
  <si>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</si>
  <si>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</si>
  <si>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</si>
  <si>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</si>
  <si>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</si>
  <si>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</si>
  <si>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</si>
  <si>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</si>
  <si>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</si>
  <si>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</si>
  <si>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</si>
  <si>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</si>
  <si>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</si>
  <si>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</si>
  <si>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</si>
  <si>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</si>
  <si>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</si>
  <si>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</si>
  <si>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</si>
  <si>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</si>
  <si>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</si>
  <si>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</si>
  <si>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</si>
  <si>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</si>
  <si>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</si>
  <si>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</si>
  <si>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</si>
  <si>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</si>
  <si>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</si>
  <si>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</si>
  <si>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</si>
  <si>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</si>
  <si>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</si>
  <si>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</si>
  <si>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</si>
  <si>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</si>
  <si>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</si>
  <si>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</si>
  <si>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</si>
  <si>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</si>
  <si>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</si>
  <si>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</si>
  <si>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</si>
  <si>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</si>
  <si>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</si>
  <si>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</si>
  <si>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</si>
  <si>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</si>
  <si>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</si>
  <si>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</si>
  <si>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</si>
  <si>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</si>
  <si>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</si>
  <si>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</si>
  <si>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</si>
  <si>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</si>
  <si>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</si>
  <si>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</si>
  <si>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</si>
  <si>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</si>
  <si>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</si>
  <si>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</si>
  <si>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</si>
  <si>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</si>
  <si>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</si>
  <si>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</si>
  <si>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</si>
  <si>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</si>
  <si>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</si>
  <si>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</si>
  <si>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</si>
  <si>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</si>
  <si>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</si>
  <si>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</si>
  <si>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</si>
  <si>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</si>
  <si>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</si>
  <si>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</si>
  <si>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</si>
  <si>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</si>
  <si>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</si>
  <si>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</si>
  <si>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</si>
  <si>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</si>
  <si>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</si>
  <si>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</si>
  <si>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</si>
  <si>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</si>
  <si>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</si>
  <si>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</si>
  <si>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</si>
  <si>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</si>
  <si>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</si>
  <si>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</si>
  <si>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</si>
  <si>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</si>
  <si>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</si>
  <si>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</si>
  <si>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</si>
  <si>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</si>
  <si>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</si>
  <si>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</si>
  <si>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</si>
  <si>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</si>
  <si>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</si>
  <si>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</si>
  <si>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</si>
  <si>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</si>
  <si>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</si>
  <si>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</si>
  <si>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</si>
  <si>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</si>
  <si>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</si>
  <si>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</si>
  <si>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</si>
  <si>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</si>
  <si>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</si>
  <si>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</si>
  <si>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</si>
  <si>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</si>
  <si>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</si>
  <si>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</si>
  <si>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</si>
  <si>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</si>
  <si>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</si>
  <si>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</si>
  <si>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</si>
  <si>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</si>
  <si>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</si>
  <si>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</si>
  <si>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</si>
  <si>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</si>
  <si>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</si>
  <si>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</si>
  <si>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</si>
  <si>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</si>
  <si>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</si>
  <si>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</si>
  <si>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</si>
  <si>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</si>
  <si>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</si>
  <si>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</si>
  <si>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</si>
  <si>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</si>
  <si>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</si>
  <si>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</si>
  <si>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</si>
  <si>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</si>
  <si>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</si>
  <si>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</si>
  <si>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</si>
  <si>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</si>
  <si>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</si>
  <si>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</si>
  <si>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</si>
  <si>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</si>
  <si>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</si>
  <si>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</si>
  <si>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</si>
  <si>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</si>
  <si>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</si>
  <si>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</si>
  <si>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</si>
  <si>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</si>
  <si>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</si>
  <si>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</si>
  <si>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</si>
  <si>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</si>
  <si>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</si>
  <si>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</si>
  <si>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</si>
  <si>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</si>
  <si>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</si>
  <si>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</si>
  <si>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</si>
  <si>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</si>
  <si>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</si>
  <si>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</si>
  <si>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</si>
  <si>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</si>
  <si>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</si>
  <si>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</si>
  <si>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</si>
  <si>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</si>
  <si>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</si>
  <si>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</si>
  <si>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</si>
  <si>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</si>
  <si>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</si>
  <si>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</si>
  <si>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</si>
  <si>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</si>
  <si>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</si>
  <si>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</si>
  <si>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</si>
  <si>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</si>
  <si>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</si>
  <si>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</si>
  <si>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</si>
  <si>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</si>
  <si>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</si>
  <si>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</si>
  <si>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</si>
  <si>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</si>
  <si>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</si>
  <si>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</si>
  <si>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</si>
  <si>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</si>
  <si>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</si>
  <si>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</si>
  <si>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</si>
  <si>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</si>
  <si>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</si>
  <si>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</si>
  <si>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</si>
  <si>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</si>
  <si>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</si>
  <si>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</si>
  <si>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</si>
  <si>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</si>
  <si>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</si>
  <si>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</si>
  <si>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</si>
  <si>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</si>
  <si>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</si>
  <si>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</si>
  <si>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</si>
  <si>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</si>
  <si>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</si>
  <si>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</si>
  <si>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</si>
  <si>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</si>
  <si>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</si>
  <si>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</si>
  <si>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</si>
  <si>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</si>
  <si>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</si>
  <si>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</si>
  <si>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</si>
  <si>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</si>
  <si>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</si>
  <si>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</si>
  <si>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</si>
  <si>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</si>
  <si>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</si>
  <si>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</si>
  <si>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</si>
  <si>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</si>
  <si>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</si>
  <si>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</si>
  <si>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</si>
  <si>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</si>
  <si>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</si>
  <si>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</si>
  <si>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</si>
  <si>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</si>
  <si>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</si>
  <si>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</si>
  <si>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</si>
  <si>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</si>
  <si>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</si>
  <si>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</si>
  <si>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</si>
  <si>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</si>
  <si>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</si>
  <si>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</si>
  <si>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</si>
  <si>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</si>
  <si>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</si>
  <si>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</si>
  <si>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</si>
  <si>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</si>
  <si>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</si>
  <si>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</si>
  <si>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</si>
  <si>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</si>
  <si>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</si>
  <si>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</si>
  <si>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</si>
  <si>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</si>
  <si>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</si>
  <si>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</si>
  <si>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</si>
  <si>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</si>
  <si>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</si>
  <si>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</si>
  <si>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</si>
  <si>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</si>
  <si>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</si>
  <si>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</si>
  <si>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</si>
  <si>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</si>
  <si>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</si>
  <si>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</si>
  <si>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</si>
  <si>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</si>
  <si>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</si>
  <si>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</si>
  <si>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</si>
  <si>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</si>
  <si>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</si>
  <si>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</si>
  <si>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</si>
  <si>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</si>
  <si>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</si>
  <si>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</si>
  <si>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</si>
  <si>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</si>
  <si>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</si>
  <si>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</si>
  <si>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</si>
  <si>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</si>
  <si>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</si>
  <si>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</si>
  <si>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</si>
  <si>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</si>
  <si>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</si>
  <si>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</si>
  <si>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</si>
  <si>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</si>
  <si>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</si>
  <si>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</si>
  <si>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</si>
  <si>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</si>
  <si>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</si>
  <si>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</si>
  <si>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</si>
  <si>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</si>
  <si>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</si>
  <si>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</si>
  <si>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</si>
  <si>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</si>
  <si>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</si>
  <si>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</si>
  <si>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</si>
  <si>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</si>
  <si>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</si>
  <si>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</si>
  <si>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</si>
  <si>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</si>
  <si>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</si>
  <si>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</si>
  <si>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</si>
  <si>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</si>
  <si>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</si>
  <si>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</si>
  <si>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</si>
  <si>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</si>
  <si>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</si>
  <si>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</si>
  <si>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</si>
  <si>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</si>
  <si>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</si>
  <si>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</si>
  <si>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</si>
  <si>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</si>
  <si>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</si>
  <si>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</si>
  <si>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</si>
  <si>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</si>
  <si>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</si>
  <si>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</si>
  <si>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</si>
  <si>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</si>
  <si>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</si>
  <si>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</si>
  <si>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</si>
  <si>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</si>
  <si>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</si>
  <si>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</si>
  <si>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</si>
  <si>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</si>
  <si>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</si>
  <si>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</si>
  <si>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</si>
  <si>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</si>
  <si>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</si>
  <si>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</si>
  <si>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</si>
  <si>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</si>
  <si>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</si>
  <si>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</si>
  <si>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</si>
  <si>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</si>
  <si>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</si>
  <si>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</si>
  <si>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</si>
  <si>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</si>
  <si>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</si>
  <si>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</si>
  <si>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</si>
  <si>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</si>
  <si>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</si>
  <si>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</si>
  <si>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</si>
  <si>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</si>
  <si>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</si>
  <si>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</si>
  <si>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</si>
  <si>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</si>
  <si>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</si>
  <si>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</si>
  <si>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</si>
  <si>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</si>
  <si>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</si>
  <si>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</si>
  <si>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</si>
  <si>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</si>
  <si>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</si>
  <si>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</si>
  <si>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</si>
  <si>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</si>
  <si>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</si>
  <si>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</si>
  <si>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</si>
  <si>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</si>
  <si>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</si>
  <si>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</si>
  <si>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</si>
  <si>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</si>
  <si>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</si>
  <si>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</si>
  <si>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</si>
  <si>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</si>
  <si>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</si>
  <si>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</si>
  <si>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</si>
  <si>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</si>
  <si>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</si>
  <si>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</si>
  <si>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</si>
  <si>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</si>
  <si>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</si>
  <si>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</si>
  <si>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</si>
  <si>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</si>
  <si>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</si>
  <si>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</si>
  <si>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</si>
  <si>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</si>
  <si>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</si>
  <si>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</si>
  <si>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</si>
  <si>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</si>
  <si>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</si>
  <si>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</si>
  <si>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</si>
  <si>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</si>
  <si>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</si>
  <si>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</si>
  <si>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</si>
  <si>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</si>
  <si>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</si>
  <si>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</si>
  <si>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</si>
  <si>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</si>
  <si>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</si>
  <si>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</si>
  <si>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</si>
  <si>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</si>
  <si>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</si>
  <si>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</si>
  <si>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</si>
  <si>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</si>
  <si>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</si>
  <si>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</si>
  <si>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</si>
  <si>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</si>
  <si>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</si>
  <si>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</si>
  <si>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</si>
  <si>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</si>
  <si>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</si>
  <si>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</si>
  <si>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</si>
  <si>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</si>
  <si>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</si>
  <si>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</si>
  <si>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</si>
  <si>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</si>
  <si>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</si>
  <si>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</si>
  <si>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</si>
  <si>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</si>
  <si>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</si>
  <si>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</si>
  <si>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</si>
  <si>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</si>
  <si>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</si>
  <si>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</si>
  <si>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</si>
  <si>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</si>
  <si>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</si>
  <si>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</si>
  <si>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</si>
  <si>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</si>
  <si>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</si>
  <si>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</si>
  <si>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</si>
  <si>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</si>
  <si>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</si>
  <si>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</si>
  <si>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</si>
  <si>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</si>
  <si>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</si>
  <si>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</si>
  <si>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</si>
  <si>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</si>
  <si>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</si>
  <si>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</si>
  <si>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</si>
  <si>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</si>
  <si>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</si>
  <si>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</si>
  <si>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</si>
  <si>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</si>
  <si>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</si>
  <si>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</si>
  <si>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</si>
  <si>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</si>
  <si>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</si>
  <si>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</si>
  <si>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</si>
  <si>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</si>
  <si>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</si>
  <si>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</si>
  <si>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</si>
  <si>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</si>
  <si>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</si>
  <si>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</si>
  <si>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</si>
  <si>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</si>
  <si>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</si>
  <si>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</si>
  <si>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</si>
  <si>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</si>
  <si>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</si>
  <si>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</si>
  <si>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</si>
  <si>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</si>
  <si>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</si>
  <si>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</si>
  <si>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</si>
  <si>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</si>
  <si>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</si>
  <si>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</si>
  <si>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</si>
  <si>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</si>
  <si>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</si>
  <si>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</si>
  <si>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</si>
  <si>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</si>
  <si>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</si>
  <si>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</si>
  <si>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</si>
  <si>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</si>
  <si>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</si>
  <si>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</si>
  <si>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</si>
  <si>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</si>
  <si>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</si>
  <si>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</si>
  <si>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</si>
  <si>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</si>
  <si>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</si>
  <si>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</si>
  <si>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</si>
  <si>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</si>
  <si>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</si>
  <si>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</si>
  <si>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</si>
  <si>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</si>
  <si>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</si>
  <si>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</si>
  <si>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</si>
  <si>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</si>
  <si>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</si>
  <si>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</si>
  <si>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</si>
  <si>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</si>
  <si>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</si>
  <si>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</si>
  <si>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</si>
  <si>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</si>
  <si>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</si>
  <si>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</si>
  <si>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</si>
  <si>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</si>
  <si>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</si>
  <si>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</si>
  <si>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</si>
  <si>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</si>
  <si>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</si>
  <si>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</si>
  <si>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</si>
  <si>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</si>
  <si>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</si>
  <si>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</si>
  <si>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</si>
  <si>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</si>
  <si>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</si>
  <si>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</si>
  <si>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</si>
  <si>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</si>
  <si>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</si>
  <si>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</si>
  <si>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</si>
  <si>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</si>
  <si>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</si>
  <si>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</si>
  <si>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</si>
  <si>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</si>
  <si>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</si>
  <si>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</si>
  <si>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</si>
  <si>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</si>
  <si>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</si>
  <si>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</si>
  <si>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</si>
  <si>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</si>
  <si>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</si>
  <si>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</si>
  <si>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</si>
  <si>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</si>
  <si>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</si>
  <si>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</si>
  <si>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</si>
  <si>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</si>
  <si>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</si>
  <si>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</si>
  <si>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</si>
  <si>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</si>
  <si>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</si>
  <si>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</si>
  <si>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</si>
  <si>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</si>
  <si>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</si>
  <si>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</si>
  <si>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</si>
  <si>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</si>
  <si>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</si>
  <si>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</si>
  <si>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</si>
  <si>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</si>
  <si>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</si>
  <si>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</si>
  <si>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</si>
  <si>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</si>
  <si>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</si>
  <si>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</si>
  <si>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</si>
  <si>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</si>
  <si>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</si>
  <si>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</si>
  <si>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</si>
  <si>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</si>
  <si>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</si>
  <si>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</si>
  <si>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</si>
  <si>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</si>
  <si>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</si>
  <si>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</si>
  <si>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</si>
  <si>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</si>
  <si>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</si>
  <si>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</si>
  <si>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</si>
  <si>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</si>
  <si>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</si>
  <si>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</si>
  <si>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</si>
  <si>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</si>
  <si>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</si>
  <si>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</si>
  <si>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</si>
  <si>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</si>
  <si>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</si>
  <si>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</si>
  <si>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</si>
  <si>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</si>
  <si>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</si>
  <si>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</si>
  <si>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</si>
  <si>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</si>
  <si>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</si>
  <si>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</si>
  <si>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</si>
  <si>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</si>
  <si>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</si>
  <si>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</si>
  <si>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</si>
  <si>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</si>
  <si>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</si>
  <si>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</si>
  <si>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</si>
  <si>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</si>
  <si>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</si>
  <si>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</si>
  <si>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</si>
  <si>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</si>
  <si>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</si>
  <si>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</si>
  <si>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</si>
  <si>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</si>
  <si>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</si>
  <si>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</si>
  <si>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</si>
  <si>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</si>
  <si>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</si>
  <si>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</si>
  <si>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</si>
  <si>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</si>
  <si>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</si>
  <si>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</si>
  <si>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</si>
  <si>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</si>
  <si>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</si>
  <si>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</si>
  <si>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</si>
  <si>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</si>
  <si>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</si>
  <si>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</si>
  <si>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</si>
  <si>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</si>
  <si>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</si>
  <si>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</si>
  <si>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</si>
  <si>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</si>
  <si>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</si>
  <si>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</si>
  <si>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</si>
  <si>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</si>
  <si>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</si>
  <si>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</si>
  <si>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</si>
  <si>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</si>
  <si>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</si>
  <si>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</si>
  <si>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</si>
  <si>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</si>
  <si>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</si>
  <si>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</si>
  <si>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</si>
  <si>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</si>
  <si>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</si>
  <si>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</si>
  <si>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</si>
  <si>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</si>
  <si>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</si>
  <si>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</si>
  <si>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</si>
  <si>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</si>
  <si>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</si>
  <si>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</si>
  <si>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</si>
  <si>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</si>
  <si>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</si>
  <si>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</si>
  <si>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</si>
  <si>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</si>
  <si>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</si>
  <si>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</si>
  <si>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</si>
  <si>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</si>
  <si>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</si>
  <si>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</si>
  <si>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</si>
  <si>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</si>
  <si>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</si>
  <si>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</si>
  <si>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</si>
  <si>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</si>
  <si>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</si>
  <si>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</si>
  <si>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</si>
  <si>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</si>
  <si>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</si>
  <si>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</si>
  <si>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</si>
  <si>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</si>
  <si>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</si>
  <si>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</si>
  <si>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</si>
  <si>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</si>
  <si>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</si>
  <si>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</si>
  <si>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</si>
  <si>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</si>
  <si>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</si>
  <si>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</si>
  <si>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</si>
  <si>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</si>
  <si>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</si>
  <si>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</si>
  <si>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</si>
  <si>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</si>
  <si>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</si>
  <si>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</si>
  <si>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</si>
  <si>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</si>
  <si>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</si>
  <si>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</si>
  <si>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</si>
  <si>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</si>
  <si>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</si>
  <si>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</si>
  <si>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</si>
  <si>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</si>
  <si>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</si>
  <si>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</si>
  <si>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</si>
  <si>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</si>
  <si>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</si>
  <si>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</si>
  <si>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</si>
  <si>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</si>
  <si>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</si>
  <si>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</si>
  <si>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</si>
  <si>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</si>
  <si>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</si>
  <si>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</si>
  <si>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</si>
  <si>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</si>
  <si>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</si>
  <si>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</si>
  <si>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</si>
  <si>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</si>
  <si>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</si>
  <si>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</si>
  <si>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</si>
  <si>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</si>
  <si>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</si>
  <si>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</si>
  <si>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</si>
  <si>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</si>
  <si>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</si>
  <si>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</si>
  <si>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</si>
  <si>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</si>
  <si>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</si>
  <si>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</si>
  <si>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</si>
  <si>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</si>
  <si>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</si>
  <si>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</si>
  <si>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</si>
  <si>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</si>
  <si>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</si>
  <si>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</si>
  <si>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</si>
  <si>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</si>
  <si>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</si>
  <si>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</si>
  <si>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</si>
  <si>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</si>
  <si>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</si>
  <si>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</si>
  <si>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</si>
  <si>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</si>
  <si>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</si>
  <si>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</si>
  <si>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</si>
  <si>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</si>
  <si>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</si>
  <si>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</si>
  <si>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</si>
  <si>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</si>
  <si>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</si>
  <si>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</si>
  <si>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</si>
  <si>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</si>
  <si>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</si>
  <si>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</si>
  <si>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</si>
  <si>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</si>
  <si>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</si>
  <si>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</si>
  <si>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</si>
  <si>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</si>
  <si>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</si>
  <si>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</si>
  <si>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</si>
  <si>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</si>
  <si>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</si>
  <si>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</si>
  <si>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</si>
  <si>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</si>
  <si>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</si>
  <si>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</si>
  <si>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</si>
  <si>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</si>
  <si>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</si>
  <si>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</si>
  <si>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</si>
  <si>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</si>
  <si>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</si>
  <si>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</si>
  <si>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</si>
  <si>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</si>
  <si>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</si>
  <si>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</si>
  <si>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</si>
  <si>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</si>
  <si>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</si>
  <si>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</si>
  <si>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</si>
  <si>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</si>
  <si>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</si>
  <si>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</si>
  <si>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</si>
  <si>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</si>
  <si>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</si>
  <si>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</si>
  <si>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</si>
  <si>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</si>
  <si>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</si>
  <si>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</si>
  <si>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</si>
  <si>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</si>
  <si>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</si>
  <si>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</si>
  <si>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</si>
  <si>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</si>
  <si>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</si>
  <si>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</si>
  <si>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</si>
  <si>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</si>
  <si>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</si>
  <si>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</si>
  <si>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</si>
  <si>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</si>
  <si>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</si>
  <si>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</si>
  <si>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</si>
  <si>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</si>
  <si>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</si>
  <si>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</si>
  <si>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</si>
  <si>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</si>
  <si>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</si>
  <si>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</si>
  <si>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</si>
  <si>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</si>
  <si>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</si>
  <si>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</si>
  <si>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</si>
  <si>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</si>
  <si>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</si>
  <si>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</si>
  <si>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</si>
  <si>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</si>
  <si>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</si>
  <si>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</si>
  <si>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</si>
  <si>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</si>
  <si>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</si>
  <si>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</si>
  <si>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</si>
  <si>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</si>
  <si>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</si>
  <si>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</si>
  <si>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</si>
  <si>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</si>
  <si>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</si>
  <si>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</si>
  <si>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</si>
  <si>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</si>
  <si>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</si>
  <si>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PCM-20251209-00002558</t>
  </si>
  <si>
    <t xml:space="preserve">Major </t>
  </si>
  <si>
    <t xml:space="preserve">ETA 60 Mins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</si>
  <si>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</si>
  <si>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</si>
  <si>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</si>
  <si>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</si>
  <si>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</si>
  <si>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</si>
  <si>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</si>
  <si>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</si>
  <si>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</si>
  <si>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2G sector dlapping , Site located in Aramco and access issue</t>
  </si>
  <si>
    <t>PCM-20251209-00002538</t>
  </si>
  <si>
    <t xml:space="preserve">EM team on the way need 20 mins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</si>
  <si>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</si>
  <si>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</si>
  <si>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</si>
  <si>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</si>
  <si>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</si>
  <si>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</si>
  <si>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</si>
  <si>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</si>
  <si>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</si>
  <si>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</si>
  <si>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</si>
  <si>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</si>
  <si>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</si>
  <si>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</si>
  <si>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</si>
  <si>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</si>
  <si>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TT-20251209-02376</t>
  </si>
  <si>
    <t xml:space="preserve">MAK0984 </t>
  </si>
  <si>
    <t>EM Team at site</t>
  </si>
  <si>
    <t>PCM-20251209-00002399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</si>
</sst>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1"/>
      <color theme="1"/>
      <name val="Calibri"/>
      <family val="2"/>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22" fontId="33" fillId="0" borderId="0" xfId="0" applyNumberFormat="1" applyFont="1"/>
    <xf numFmtId="22" fontId="32" fillId="0" borderId="0" xfId="0" applyNumberFormat="1"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4" totalsRowShown="0" headerRowDxfId="96" dataDxfId="95" headerRowBorderDxfId="93" tableBorderDxfId="94" totalsRowBorderDxfId="92">
  <autoFilter ref="A1:L16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9" totalsRowShown="0" headerRowDxfId="79" dataDxfId="78" headerRowBorderDxfId="76" tableBorderDxfId="77" totalsRowBorderDxfId="75">
  <autoFilter ref="A1:L2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8" totalsRowShown="0" headerRowDxfId="62" dataDxfId="61" headerRowBorderDxfId="59" tableBorderDxfId="60">
  <autoFilter ref="A1:L8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0" totalsRowShown="0" headerRowDxfId="29" dataDxfId="28" headerRowBorderDxfId="26" tableBorderDxfId="27">
  <autoFilter ref="A1:L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8" totalsRowShown="0" headerRowDxfId="13" tableBorderDxfId="12">
  <autoFilter ref="A1:L37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4"/>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337.83294386573834</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3</v>
      </c>
      <c r="D3" s="56" t="s">
        <v>21565</v>
      </c>
      <c r="E3" s="123" t="s">
        <v>39109</v>
      </c>
      <c r="F3" s="122">
        <v>46000.760682870372</v>
      </c>
      <c r="G3" s="121">
        <f ca="1">IFERROR(NOW()-F3,"-")</f>
        <v>2.0686921292508487E-2</v>
      </c>
      <c r="H3" s="122">
        <v>46000.748182870368</v>
      </c>
      <c r="I3" s="124" t="str">
        <f>IFERROR(VLOOKUP(D3,DB!A:F,6,0),"")</f>
        <v>SCECO</v>
      </c>
      <c r="J3" s="124" t="str">
        <f>IFERROR(VLOOKUP(D3,DB!A:G,7,0),"")</f>
        <v>Vandalized</v>
      </c>
      <c r="K3" s="120" t="s">
        <v>39110</v>
      </c>
      <c r="L3" s="119" t="str">
        <f>IFERROR(VLOOKUP(D3,DB!A:I,9,0),"")</f>
        <v>Latis</v>
      </c>
    </row>
    <row r="4" spans="1:15" ht="15" customHeight="1">
      <c r="A4" s="125"/>
      <c r="B4" s="124" t="str">
        <f>IFERROR(VLOOKUP(D4,DB!A:K,11,0),"")</f>
        <v/>
      </c>
      <c r="C4" s="124"/>
      <c r="D4" s="56"/>
      <c r="E4" s="123"/>
      <c r="F4" s="122"/>
      <c r="G4" s="121">
        <f ca="1">IFERROR(NOW()-F4,"-")</f>
        <v>46000.781369791664</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46000.781369791664</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46000.781369791664</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46000.781369791664</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46000.781369791664</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46000.781369791664</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46000.781369791664</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46000.781369791664</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46000.781369791664</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46000.781369791664</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46000.781369791664</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46000.781369791664</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46000.781369791664</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46000.781369791664</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46000.781369791664</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46000.781369791664</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46000.781369791664</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46000.781369791664</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46000.781369791664</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46000.781369791664</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46000.781369791664</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46000.781369791664</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46000.781369791664</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46000.781369791664</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46000.781369791664</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46000.781369791664</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46000.781369791664</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46000.781369791664</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46000.781369791664</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46000.781369791664</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46000.781369791664</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46000.781369791664</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46000.781369791664</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46000.781369791664</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46000.781369791664</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46000.781369791664</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46000.781369791664</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46000.781369791664</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46000.781369791664</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46000.781369791664</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46000.781369791664</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46000.781369791664</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46000.781369791664</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46000.781369791664</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46000.781369791664</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46000.781369791664</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46000.781369791664</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46000.781369791664</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46000.781369791664</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46000.781369791664</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46000.781369791664</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46000.781369791664</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46000.781369791664</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46000.781369791664</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46000.781369791664</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46000.781369791664</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46000.781369791664</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46000.781369791664</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46000.781369791664</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46000.781369791664</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46000.781369791664</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46000.781369791664</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46000.781369791664</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46000.781369791664</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46000.781369791664</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46000.781369791664</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46000.781369791664</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46000.781369791664</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46000.781369791664</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46000.781369791664</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46000.781369791664</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46000.781369791664</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46000.781369791664</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46000.781369791664</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46000.781369791664</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46000.781369791664</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46000.781369791664</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46000.781369791664</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46000.781369791664</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46000.781369791664</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46000.781369791664</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46000.781369791664</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46000.781369791664</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46000.781369791664</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46000.781369791664</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46000.781369791664</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46000.781369791664</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46000.781369791664</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46000.781369791664</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46000.781369791664</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46000.781369791664</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46000.781369791664</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46000.781369791664</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46000.781369791664</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46000.781369791664</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46000.781369791664</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46000.781369791664</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46000.781369791664</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46000.781369791664</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46000.781369791664</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46000.781369791664</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46000.781369791664</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46000.781369791664</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46000.781369791664</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46000.781369791664</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46000.781369791664</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46000.781369791664</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46000.781369791664</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46000.781369791664</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46000.781369791664</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46000.781369791664</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46000.781369791664</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46000.781369791664</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46000.781369791664</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46000.781369791664</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46000.781369791664</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46000.781369791664</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46000.781369791664</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46000.781369791664</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46000.781369791664</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46000.781369791664</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46000.781369791664</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46000.781369791664</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46000.781369791664</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46000.781369791664</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46000.781369791664</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46000.781369791664</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46000.781369791664</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46000.781369791664</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46000.781369791664</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46000.781369791664</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46000.781369791664</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46000.781369791664</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46000.781369791664</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46000.781369791664</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46000.781369791664</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46000.781369791664</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46000.781369791664</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46000.781369791664</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46000.781369791664</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46000.781369791664</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46000.781369791664</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46000.781369791664</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46000.781369791664</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46000.781369791664</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46000.781369791664</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46000.781369791664</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46000.781369791664</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46000.781369791664</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46000.781369791664</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46000.781369791664</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46000.781369791664</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46000.781369791664</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46000.781369791664</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46000.781369791664</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46000.781369791664</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46000.781369791664</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46000.781369791664</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46000.781369791664</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46000.781369791664</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46000.781369791664</v>
      </c>
      <c r="H164" s="122"/>
      <c r="I164" s="124" t="str">
        <f>IFERROR(VLOOKUP(D164,DB!A:F,6,0),"")</f>
        <v/>
      </c>
      <c r="J164" s="124" t="str">
        <f>IFERROR(VLOOKUP(D164,DB!A:G,7,0),"")</f>
        <v/>
      </c>
      <c r="K164" s="120"/>
      <c r="L164" s="119" t="str">
        <f>IFERROR(VLOOKUP(D164,DB!A:I,9,0),"")</f>
        <v/>
      </c>
    </row>
  </sheetData>
  <customSheetViews>
    <customSheetView guid="{F6042A99-DD27-4453-835D-0834D95730CC}" filter="1" showAutoFilter="1">
      <pageMargins left="0" right="0" top="0" bottom="0" header="0" footer="0"/>
      <autoFilter ref="B1:M1" xr:uid="{E83E3FD2-37AE-46B2-9523-2EA496CEFE8B}"/>
    </customSheetView>
  </customSheetViews>
  <dataValidations count="2">
    <dataValidation allowBlank="1" showInputMessage="1" showErrorMessage="1" sqref="E1" xr:uid="{5DBA255D-CDD9-49FB-AD3C-AF70AB4EE696}"/>
    <dataValidation type="list" allowBlank="1" showInputMessage="1" showErrorMessage="1" sqref="E2:E1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9"/>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39111</v>
      </c>
      <c r="B2" s="58" t="s">
        <v>27</v>
      </c>
      <c r="C2" s="58">
        <v>1</v>
      </c>
      <c r="D2" s="58" t="s">
        <v>19608</v>
      </c>
      <c r="E2" s="81" t="s">
        <v>39112</v>
      </c>
      <c r="F2" s="71">
        <v>45322.056979166664</v>
      </c>
      <c r="G2" s="72" t="s">
        <v>39113</v>
      </c>
      <c r="H2" s="83">
        <v>45322.050729166665</v>
      </c>
      <c r="I2" s="58" t="s">
        <v>88</v>
      </c>
      <c r="J2" s="58" t="s">
        <v>65</v>
      </c>
      <c r="K2" s="82" t="s">
        <v>39114</v>
      </c>
      <c r="L2" s="58" t="s">
        <v>8215</v>
      </c>
    </row>
    <row r="3" spans="1:12" ht="31.5" customHeight="1">
      <c r="A3" s="58" t="s">
        <v>39115</v>
      </c>
      <c r="B3" s="58" t="str">
        <f>IFERROR(VLOOKUP(D3,DB!A:K,11,0),"")</f>
        <v>R2</v>
      </c>
      <c r="C3" s="58">
        <v>1</v>
      </c>
      <c r="D3" s="58" t="s">
        <v>25669</v>
      </c>
      <c r="E3" s="81" t="s">
        <v>39106</v>
      </c>
      <c r="F3" s="71">
        <v>45824.999837962961</v>
      </c>
      <c r="G3" s="72">
        <f t="shared" ref="G3" ca="1" si="0">IFERROR(NOW()-F3,"-")</f>
        <v>175.78153182870301</v>
      </c>
      <c r="H3" s="71">
        <v>45824.993587962963</v>
      </c>
      <c r="I3" s="58" t="str">
        <f>IFERROR(VLOOKUP(D3,DB!A:F,6,0),"")</f>
        <v>Generator-SG</v>
      </c>
      <c r="J3" s="58" t="str">
        <f>IFERROR(VLOOKUP(D3,DB!A:G,7,0),"")</f>
        <v>Good</v>
      </c>
      <c r="K3" s="82" t="s">
        <v>39116</v>
      </c>
      <c r="L3" s="58" t="str">
        <f>IFERROR(VLOOKUP(D3,DB!A:I,9,0),"")</f>
        <v>Latis</v>
      </c>
    </row>
    <row r="4" spans="1:12" ht="31.5" customHeight="1">
      <c r="A4" s="96" t="s">
        <v>39117</v>
      </c>
      <c r="B4" s="18" t="str">
        <f>IFERROR(VLOOKUP(D4,DB!A:K,11,0),"")</f>
        <v>R2</v>
      </c>
      <c r="C4" s="18">
        <v>1</v>
      </c>
      <c r="D4" s="18" t="s">
        <v>17800</v>
      </c>
      <c r="E4" s="81" t="s">
        <v>39106</v>
      </c>
      <c r="F4" s="97">
        <v>45984.387418981481</v>
      </c>
      <c r="G4" s="98">
        <f ca="1">IFERROR(NOW()-F4,"-")</f>
        <v>16.393950810183014</v>
      </c>
      <c r="H4" s="97">
        <v>45984.381168981483</v>
      </c>
      <c r="I4" s="18" t="str">
        <f>IFERROR(VLOOKUP(D4,DB!A:F,6,0),"")</f>
        <v>SCECO</v>
      </c>
      <c r="J4" s="18" t="str">
        <f>IFERROR(VLOOKUP(D4,DB!A:G,7,0),"")</f>
        <v>Vandalized</v>
      </c>
      <c r="K4" s="19" t="s">
        <v>39118</v>
      </c>
      <c r="L4" s="18" t="str">
        <f>IFERROR(VLOOKUP(D4,DB!A:I,9,0),"")</f>
        <v>Latis</v>
      </c>
    </row>
    <row r="5" spans="1:12" s="151" customFormat="1" ht="28.5" customHeight="1">
      <c r="A5" s="152" t="s">
        <v>39119</v>
      </c>
      <c r="B5" s="58" t="str">
        <f>IFERROR(VLOOKUP(D5,DB!A:K,11,0),"")</f>
        <v>R2</v>
      </c>
      <c r="C5" s="58">
        <v>1</v>
      </c>
      <c r="D5" s="58" t="s">
        <v>22828</v>
      </c>
      <c r="E5" s="81" t="s">
        <v>39109</v>
      </c>
      <c r="F5" s="71">
        <v>45997.355381944442</v>
      </c>
      <c r="G5" s="72">
        <f ca="1">IFERROR(NOW()-F5,"-")</f>
        <v>3.4259878472221317</v>
      </c>
      <c r="H5" s="71">
        <v>45997.339432870373</v>
      </c>
      <c r="I5" s="58" t="str">
        <f>IFERROR(VLOOKUP(D5,DB!A:F,6,0),"")</f>
        <v>SCECO</v>
      </c>
      <c r="J5" s="58" t="str">
        <f>IFERROR(VLOOKUP(D5,DB!A:G,7,0),"")</f>
        <v>Dead</v>
      </c>
      <c r="K5" s="82" t="s">
        <v>39120</v>
      </c>
      <c r="L5" s="58" t="str">
        <f>IFERROR(VLOOKUP(D5,DB!A:I,9,0),"")</f>
        <v>Latis</v>
      </c>
    </row>
    <row r="6" spans="1:12" ht="31.5" customHeight="1">
      <c r="A6" s="96"/>
      <c r="B6" s="18" t="str">
        <f>IFERROR(VLOOKUP(D6,DB!A:K,11,0),"")</f>
        <v/>
      </c>
      <c r="C6" s="18"/>
      <c r="D6" s="18"/>
      <c r="E6" s="81"/>
      <c r="F6" s="97"/>
      <c r="G6" s="98">
        <f ca="1">IFERROR(NOW()-F6,"-")</f>
        <v>46000.781369791664</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46000.781369791664</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46000.781369791664</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46000.781369791664</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46000.781369791664</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46000.781369791664</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46000.781369791664</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46000.781369791664</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46000.781369791664</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46000.781369791664</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46000.781369791664</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46000.781369791664</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46000.781369791664</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46000.781369791664</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46000.781369791664</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46000.781369791664</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46000.781369791664</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46000.781369791664</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46000.781369791664</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46000.781369791664</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46000.781369791664</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46000.781369791664</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46000.781369791664</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46000.781369791664</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46000.781369791664</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46000.781369791664</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46000.781369791664</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46000.781369791664</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46000.781369791664</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46000.781369791664</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46000.781369791664</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46000.781369791664</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46000.781369791664</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46000.781369791664</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46000.781369791664</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46000.781369791664</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46000.781369791664</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46000.781369791664</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46000.781369791664</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46000.781369791664</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46000.781369791664</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46000.781369791664</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46000.781369791664</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46000.781369791664</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46000.781369791664</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46000.781369791664</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46000.781369791664</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46000.781369791664</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46000.781369791664</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46000.781369791664</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46000.781369791664</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46000.781369791664</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46000.781369791664</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46000.781369791664</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46000.781369791664</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46000.781369791664</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46000.781369791664</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46000.781369791664</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46000.781369791664</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46000.781369791664</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46000.781369791664</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46000.781369791664</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46000.781369791664</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46000.781369791664</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46000.781369791664</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46000.781369791664</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46000.781369791664</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46000.781369791664</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46000.781369791664</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46000.781369791664</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46000.781369791664</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46000.781369791664</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46000.781369791664</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46000.781369791664</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46000.781369791664</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46000.781369791664</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46000.781369791664</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46000.781369791664</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46000.781369791664</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46000.781369791664</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46000.781369791664</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46000.781369791664</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46000.781369791664</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46000.781369791664</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46000.781369791664</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46000.781369791664</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46000.781369791664</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46000.781369791664</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46000.781369791664</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46000.781369791664</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46000.781369791664</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46000.781369791664</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46000.781369791664</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46000.781369791664</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46000.781369791664</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46000.781369791664</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46000.781369791664</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46000.781369791664</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46000.781369791664</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46000.781369791664</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46000.781369791664</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46000.781369791664</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46000.781369791664</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46000.781369791664</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46000.781369791664</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46000.781369791664</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46000.781369791664</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46000.781369791664</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46000.781369791664</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46000.781369791664</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46000.781369791664</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46000.781369791664</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46000.781369791664</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46000.781369791664</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46000.781369791664</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46000.781369791664</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46000.781369791664</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46000.781369791664</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46000.781369791664</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46000.781369791664</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46000.781369791664</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46000.781369791664</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46000.781369791664</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46000.781369791664</v>
      </c>
      <c r="H129" s="97"/>
      <c r="I129" s="18" t="str">
        <f>IFERROR(VLOOKUP(D129,DB!A:F,6,0),"")</f>
        <v/>
      </c>
      <c r="J129" s="18" t="str">
        <f>IFERROR(VLOOKUP(D129,DB!A:G,7,0),"")</f>
        <v/>
      </c>
      <c r="K129" s="19"/>
      <c r="L129" s="18" t="str">
        <f>IFERROR(VLOOKUP(D129,DB!A:I,9,0),"")</f>
        <v/>
      </c>
    </row>
    <row r="130" spans="1:12" ht="31.5" customHeight="1">
      <c r="A130" s="146"/>
      <c r="B130" s="147" t="str">
        <f>IFERROR(VLOOKUP(D130,DB!A:K,11,0),"")</f>
        <v/>
      </c>
      <c r="C130" s="147"/>
      <c r="D130" s="147"/>
      <c r="E130" s="147"/>
      <c r="F130" s="148"/>
      <c r="G130" s="149">
        <f ca="1">IFERROR(NOW()-F130,"-")</f>
        <v>46000.781369791664</v>
      </c>
      <c r="H130" s="148"/>
      <c r="I130" s="147" t="str">
        <f>IFERROR(VLOOKUP(D130,DB!A:F,6,0),"")</f>
        <v/>
      </c>
      <c r="J130" s="147" t="str">
        <f>IFERROR(VLOOKUP(D130,DB!A:G,7,0),"")</f>
        <v/>
      </c>
      <c r="K130" s="150"/>
      <c r="L130" s="147" t="str">
        <f>IFERROR(VLOOKUP(D130,DB!A:I,9,0),"")</f>
        <v/>
      </c>
    </row>
    <row r="131" spans="1:12" ht="31.5" customHeight="1">
      <c r="A131" s="96"/>
      <c r="B131" s="18" t="str">
        <f>IFERROR(VLOOKUP(D131,DB!A:K,11,0),"")</f>
        <v/>
      </c>
      <c r="C131" s="18"/>
      <c r="D131" s="18"/>
      <c r="E131" s="18"/>
      <c r="F131" s="97"/>
      <c r="G131" s="98">
        <f ca="1">IFERROR(NOW()-F131,"-")</f>
        <v>46000.781369791664</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46000.781369791664</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46000.781369791664</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46000.781369791664</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46000.781369791664</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46000.781369791664</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46000.781369791664</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46000.781369791664</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46000.781369791664</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46000.781369791664</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46000.781369791664</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46000.781369791664</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46000.781369791664</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46000.781369791664</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46000.781369791664</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46000.781369791664</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46000.781369791664</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46000.781369791664</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46000.781369791664</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46000.781369791664</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46000.781369791664</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46000.781369791664</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46000.781369791664</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46000.781369791664</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46000.781369791664</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46000.781369791664</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46000.781369791664</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46000.781369791664</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46000.781369791664</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46000.781369791664</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46000.781369791664</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46000.781369791664</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46000.781369791664</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46000.781369791664</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46000.781369791664</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46000.781369791664</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46000.781369791664</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46000.781369791664</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46000.781369791664</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46000.781369791664</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46000.781369791664</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46000.781369791664</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46000.781369791664</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46000.781369791664</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46000.781369791664</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46000.781369791664</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46000.781369791664</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46000.781369791664</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46000.781369791664</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46000.781369791664</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46000.781369791664</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46000.781369791664</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46000.781369791664</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46000.781369791664</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46000.781369791664</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46000.781369791664</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46000.781369791664</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46000.781369791664</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46000.781369791664</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46000.781369791664</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46000.781369791664</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46000.781369791664</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46000.781369791664</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46000.781369791664</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46000.781369791664</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46000.781369791664</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46000.781369791664</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46000.781369791664</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46000.781369791664</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46000.781369791664</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46000.781369791664</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46000.781369791664</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46000.781369791664</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46000.781369791664</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46000.781369791664</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46000.781369791664</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46000.781369791664</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46000.781369791664</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46000.781369791664</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46000.781369791664</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46000.781369791664</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46000.781369791664</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46000.781369791664</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46000.781369791664</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46000.781369791664</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46000.781369791664</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46000.781369791664</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46000.781369791664</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46000.781369791664</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46000.781369791664</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46000.781369791664</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46000.781369791664</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46000.781369791664</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46000.781369791664</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46000.781369791664</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46000.781369791664</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46000.781369791664</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46000.781369791664</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46000.781369791664</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46000.781369791664</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46000.781369791664</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46000.781369791664</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46000.781369791664</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46000.781369791664</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46000.781369791664</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46000.781369791664</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46000.781369791664</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46000.781369791664</v>
      </c>
      <c r="H238" s="97"/>
      <c r="I238" s="18" t="str">
        <f>IFERROR(VLOOKUP(D238,DB!A:F,6,0),"")</f>
        <v/>
      </c>
      <c r="J238" s="18" t="str">
        <f>IFERROR(VLOOKUP(D238,DB!A:G,7,0),"")</f>
        <v/>
      </c>
      <c r="K238" s="19"/>
      <c r="L238" s="18" t="str">
        <f>IFERROR(VLOOKUP(D238,DB!A:I,9,0),"")</f>
        <v/>
      </c>
    </row>
    <row r="239" spans="1:12" ht="31.5" customHeight="1">
      <c r="A239" s="146"/>
      <c r="B239" s="147" t="str">
        <f>IFERROR(VLOOKUP(D239,DB!A:K,11,0),"")</f>
        <v/>
      </c>
      <c r="C239" s="147"/>
      <c r="D239" s="147"/>
      <c r="E239" s="147"/>
      <c r="F239" s="148"/>
      <c r="G239" s="149">
        <f ca="1">IFERROR(NOW()-F239,"-")</f>
        <v>46000.781369791664</v>
      </c>
      <c r="H239" s="148"/>
      <c r="I239" s="147" t="str">
        <f>IFERROR(VLOOKUP(D239,DB!A:F,6,0),"")</f>
        <v/>
      </c>
      <c r="J239" s="147" t="str">
        <f>IFERROR(VLOOKUP(D239,DB!A:G,7,0),"")</f>
        <v/>
      </c>
      <c r="K239" s="150"/>
      <c r="L239" s="147" t="str">
        <f>IFERROR(VLOOKUP(D239,DB!A:I,9,0),"")</f>
        <v/>
      </c>
    </row>
  </sheetData>
  <dataValidations count="2">
    <dataValidation allowBlank="1" showInputMessage="1" showErrorMessage="1" sqref="E1" xr:uid="{4D935161-CDD3-4592-B877-3FB59C99E142}"/>
    <dataValidation type="list" allowBlank="1" showInputMessage="1" showErrorMessage="1" sqref="E3:E11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8"/>
  <sheetViews>
    <sheetView workbookViewId="0">
      <selection activeCell="K3" sqref="K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54" t="s">
        <v>39121</v>
      </c>
      <c r="B2" s="58" t="str">
        <f>IFERROR(VLOOKUP(D2,DB!A:K,11,0),"")</f>
        <v>R3</v>
      </c>
      <c r="C2" s="18">
        <v>3</v>
      </c>
      <c r="D2" s="18" t="s">
        <v>20059</v>
      </c>
      <c r="E2" s="18" t="s">
        <v>39112</v>
      </c>
      <c r="F2" s="156">
        <v>46000.753750000003</v>
      </c>
      <c r="G2" s="21">
        <f t="shared" ref="G2:G21" ca="1" si="0">IFERROR(NOW()-F2,"-")</f>
        <v>2.7619791660981718E-2</v>
      </c>
      <c r="H2" s="155">
        <v>46000.740891203706</v>
      </c>
      <c r="I2" s="19" t="str">
        <f>IFERROR(VLOOKUP(D2,DB!A:F,6,0),"")</f>
        <v>Generator-SG</v>
      </c>
      <c r="J2" s="18" t="str">
        <f>IFERROR(VLOOKUP(D2,DB!A:G,7,0),"")</f>
        <v>Dead</v>
      </c>
      <c r="K2" s="42" t="s">
        <v>39122</v>
      </c>
      <c r="L2" s="23" t="str">
        <f>IFERROR(VLOOKUP(D2,DB!A:I,9,0),"")</f>
        <v>Latis</v>
      </c>
    </row>
    <row r="3" spans="1:13" ht="15" customHeight="1">
      <c r="A3" s="19"/>
      <c r="B3" s="58" t="str">
        <f>IFERROR(VLOOKUP(D3,DB!A:K,11,0),"")</f>
        <v/>
      </c>
      <c r="C3" s="18"/>
      <c r="D3" s="18" t="str">
        <f>IFERROR(VLOOKUP(#REF!,DB!#REF!,7,0),"")</f>
        <v/>
      </c>
      <c r="E3" s="18"/>
      <c r="F3" s="20"/>
      <c r="G3" s="21">
        <f t="shared" ca="1" si="0"/>
        <v>46000.781369791664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46000.781369791664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46000.781369791664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46000.781369791664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46000.781369791664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46000.781369791664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46000.781369791664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46000.781369791664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46000.781369791664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46000.781369791664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46000.781369791664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46000.781369791664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46000.781369791664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46000.781369791664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46000.781369791664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46000.781369791664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46000.781369791664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46000.781369791664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46000.781369791664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ref="G22:G85" ca="1" si="1">IFERROR(NOW()-F22,"-")</f>
        <v>46000.781369791664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46000.781369791664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46000.781369791664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46000.781369791664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46000.781369791664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46000.781369791664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46000.781369791664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46000.781369791664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46000.781369791664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46000.781369791664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46000.781369791664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46000.781369791664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46000.781369791664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46000.781369791664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46000.781369791664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46000.781369791664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46000.781369791664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46000.781369791664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46000.781369791664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46000.781369791664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46000.781369791664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46000.781369791664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46000.781369791664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46000.781369791664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46000.781369791664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46000.781369791664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46000.781369791664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46000.781369791664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46000.781369791664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46000.781369791664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46000.781369791664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46000.781369791664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46000.781369791664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46000.781369791664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46000.781369791664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46000.781369791664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46000.781369791664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46000.781369791664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46000.781369791664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46000.781369791664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46000.781369791664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46000.781369791664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46000.781369791664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46000.781369791664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46000.781369791664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46000.781369791664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46000.781369791664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46000.781369791664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46000.781369791664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46000.781369791664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46000.781369791664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46000.781369791664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46000.781369791664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46000.781369791664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46000.781369791664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46000.781369791664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46000.781369791664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46000.781369791664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46000.781369791664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46000.781369791664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46000.781369791664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46000.781369791664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46000.781369791664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46000.781369791664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ref="G86:G149" ca="1" si="2">IFERROR(NOW()-F86,"-")</f>
        <v>46000.781369791664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46000.781369791664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46000.781369791664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46000.781369791664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46000.781369791664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46000.781369791664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46000.781369791664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46000.781369791664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46000.781369791664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46000.781369791664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46000.781369791664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46000.781369791664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46000.781369791664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46000.781369791664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46000.781369791664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46000.781369791664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46000.781369791664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46000.781369791664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46000.781369791664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46000.781369791664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46000.781369791664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46000.781369791664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46000.781369791664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46000.781369791664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46000.781369791664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46000.781369791664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46000.781369791664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46000.781369791664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46000.781369791664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46000.781369791664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46000.781369791664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46000.781369791664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46000.781369791664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46000.781369791664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46000.781369791664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46000.781369791664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46000.781369791664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46000.781369791664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46000.781369791664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46000.781369791664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46000.781369791664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46000.781369791664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46000.781369791664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46000.781369791664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46000.781369791664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46000.781369791664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46000.781369791664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46000.781369791664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46000.781369791664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46000.781369791664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46000.781369791664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46000.781369791664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46000.781369791664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46000.781369791664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46000.781369791664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46000.781369791664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46000.781369791664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46000.781369791664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46000.781369791664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46000.781369791664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46000.781369791664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46000.781369791664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46000.781369791664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46000.781369791664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ref="G150:G213" ca="1" si="3">IFERROR(NOW()-F150,"-")</f>
        <v>46000.781369791664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46000.781369791664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46000.781369791664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46000.781369791664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46000.781369791664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46000.781369791664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46000.781369791664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46000.781369791664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46000.781369791664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46000.781369791664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46000.781369791664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46000.781369791664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46000.781369791664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46000.781369791664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46000.781369791664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46000.781369791664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46000.781369791664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46000.781369791664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46000.781369791664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46000.781369791664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46000.781369791664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46000.781369791664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46000.781369791664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46000.781369791664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46000.781369791664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46000.781369791664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46000.781369791664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46000.781369791664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46000.781369791664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46000.781369791664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46000.781369791664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46000.781369791664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46000.781369791664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46000.781369791664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46000.781369791664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46000.781369791664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46000.781369791664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46000.781369791664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46000.781369791664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46000.781369791664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46000.781369791664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46000.781369791664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46000.781369791664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46000.781369791664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46000.781369791664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46000.781369791664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46000.781369791664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46000.781369791664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46000.781369791664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46000.781369791664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46000.781369791664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46000.781369791664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46000.781369791664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46000.781369791664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46000.781369791664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46000.781369791664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46000.781369791664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46000.781369791664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46000.781369791664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46000.781369791664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46000.781369791664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46000.781369791664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46000.781369791664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46000.781369791664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ref="G214:G277" ca="1" si="4">IFERROR(NOW()-F214,"-")</f>
        <v>46000.781369791664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46000.781369791664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46000.781369791664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46000.781369791664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46000.781369791664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46000.781369791664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46000.781369791664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46000.781369791664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46000.781369791664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46000.781369791664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46000.781369791664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46000.781369791664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46000.781369791664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46000.781369791664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46000.781369791664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46000.781369791664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46000.781369791664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46000.781369791664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46000.781369791664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46000.781369791664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46000.781369791664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46000.781369791664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46000.781369791664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46000.781369791664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46000.781369791664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46000.781369791664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46000.781369791664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46000.781369791664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46000.781369791664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46000.781369791664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46000.781369791664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46000.781369791664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46000.781369791664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46000.781369791664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46000.781369791664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46000.781369791664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46000.781369791664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46000.781369791664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46000.781369791664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46000.781369791664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46000.781369791664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46000.781369791664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46000.781369791664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46000.781369791664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46000.781369791664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46000.781369791664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46000.781369791664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46000.781369791664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46000.781369791664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46000.781369791664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46000.781369791664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46000.781369791664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46000.781369791664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46000.781369791664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46000.781369791664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46000.781369791664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46000.781369791664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46000.781369791664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46000.781369791664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46000.781369791664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46000.781369791664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46000.781369791664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46000.781369791664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46000.781369791664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ref="G278:G341" ca="1" si="5">IFERROR(NOW()-F278,"-")</f>
        <v>46000.781369791664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46000.781369791664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46000.781369791664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46000.781369791664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46000.781369791664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46000.781369791664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46000.781369791664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46000.781369791664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46000.781369791664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46000.781369791664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46000.781369791664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46000.781369791664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46000.781369791664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46000.781369791664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46000.781369791664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46000.781369791664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46000.781369791664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46000.781369791664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46000.781369791664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46000.781369791664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46000.781369791664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46000.781369791664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46000.781369791664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46000.781369791664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46000.781369791664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46000.781369791664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46000.781369791664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46000.781369791664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46000.781369791664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46000.781369791664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46000.781369791664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46000.781369791664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46000.781369791664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46000.781369791664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46000.781369791664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46000.781369791664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46000.781369791664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46000.781369791664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46000.781369791664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46000.781369791664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46000.781369791664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46000.781369791664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46000.781369791664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46000.781369791664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46000.781369791664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46000.781369791664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46000.781369791664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46000.781369791664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46000.781369791664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46000.781369791664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46000.781369791664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46000.781369791664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46000.781369791664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46000.781369791664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46000.781369791664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46000.781369791664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46000.781369791664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46000.781369791664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46000.781369791664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46000.781369791664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46000.781369791664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46000.781369791664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46000.781369791664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46000.781369791664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ref="G342:G405" ca="1" si="6">IFERROR(NOW()-F342,"-")</f>
        <v>46000.781369791664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46000.781369791664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46000.781369791664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46000.781369791664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46000.781369791664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46000.781369791664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46000.781369791664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46000.781369791664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46000.781369791664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46000.781369791664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46000.781369791664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46000.781369791664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46000.781369791664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46000.781369791664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46000.781369791664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46000.781369791664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46000.781369791664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46000.781369791664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46000.781369791664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46000.781369791664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46000.781369791664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46000.781369791664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46000.781369791664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46000.781369791664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46000.781369791664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46000.781369791664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46000.781369791664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46000.781369791664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46000.781369791664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46000.781369791664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46000.781369791664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46000.781369791664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46000.781369791664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46000.781369791664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46000.781369791664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46000.781369791664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46000.781369791664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46000.781369791664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46000.781369791664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46000.781369791664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46000.781369791664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46000.781369791664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46000.781369791664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46000.781369791664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46000.781369791664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46000.781369791664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46000.781369791664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46000.781369791664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46000.781369791664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46000.781369791664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46000.781369791664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46000.781369791664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46000.781369791664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46000.781369791664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46000.781369791664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46000.781369791664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46000.781369791664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46000.781369791664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46000.781369791664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46000.781369791664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46000.781369791664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46000.781369791664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46000.781369791664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46000.781369791664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ref="G406:G469" ca="1" si="7">IFERROR(NOW()-F406,"-")</f>
        <v>46000.781369791664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46000.781369791664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46000.781369791664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46000.781369791664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46000.781369791664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46000.781369791664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46000.781369791664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46000.781369791664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46000.781369791664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46000.781369791664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46000.781369791664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46000.781369791664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46000.781369791664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46000.781369791664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46000.781369791664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46000.781369791664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46000.781369791664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46000.781369791664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46000.781369791664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46000.781369791664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46000.781369791664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46000.781369791664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46000.781369791664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46000.781369791664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46000.781369791664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46000.781369791664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46000.781369791664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46000.781369791664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46000.781369791664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46000.781369791664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46000.781369791664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46000.781369791664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46000.781369791664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46000.781369791664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46000.781369791664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46000.781369791664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46000.781369791664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46000.781369791664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46000.781369791664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46000.781369791664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46000.781369791664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46000.781369791664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46000.781369791664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46000.781369791664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46000.781369791664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46000.781369791664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46000.781369791664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46000.781369791664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46000.781369791664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46000.781369791664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46000.781369791664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46000.781369791664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46000.781369791664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46000.781369791664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46000.781369791664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46000.781369791664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46000.781369791664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46000.781369791664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46000.781369791664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46000.781369791664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46000.781369791664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46000.781369791664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46000.781369791664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46000.781369791664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ref="G470:G533" ca="1" si="8">IFERROR(NOW()-F470,"-")</f>
        <v>46000.781369791664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46000.781369791664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46000.781369791664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46000.781369791664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46000.781369791664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46000.781369791664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46000.781370023149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46000.781370023149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46000.781370023149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46000.781370023149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46000.781370023149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46000.781370023149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46000.781370023149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46000.781370023149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46000.781370023149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46000.781370023149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46000.781370023149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46000.781370023149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46000.781370023149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46000.781370023149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46000.781370023149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46000.781370023149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46000.781370023149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46000.781370023149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46000.781370023149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46000.781370023149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46000.781370023149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46000.781370023149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46000.781370023149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46000.781370023149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46000.781370023149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46000.781370023149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46000.781370023149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46000.781370023149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46000.781370023149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46000.781370023149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46000.781370023149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46000.781370023149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46000.781370023149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46000.781370023149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46000.781370023149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46000.781370023149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46000.781370023149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46000.781370023149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46000.781370023149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46000.781370023149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46000.781370023149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46000.781370023149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46000.781370023149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46000.781370023149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46000.781370023149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46000.781370023149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46000.781370023149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46000.781370023149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46000.781370023149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46000.781370023149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46000.781370023149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46000.781370023149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46000.781370023149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46000.781370023149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46000.781370023149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46000.781370023149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46000.781370023149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46000.781370023149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ref="G534:G597" ca="1" si="9">IFERROR(NOW()-F534,"-")</f>
        <v>46000.781370023149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46000.781370023149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46000.781370023149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46000.781370023149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46000.781370023149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46000.781370023149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46000.781370023149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46000.781370023149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46000.781370023149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46000.781370023149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46000.781370023149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46000.781370023149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46000.781370023149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46000.781370023149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46000.781370023149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46000.781370023149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46000.781370023149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46000.781370023149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46000.781370023149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46000.781370023149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46000.781370023149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46000.781370023149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46000.781370023149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46000.781370023149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46000.781370023149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46000.781370023149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46000.781370023149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46000.781370023149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46000.781370023149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46000.781370023149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46000.781370023149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46000.781370023149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46000.781370023149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46000.781370023149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46000.781370023149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46000.781370023149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46000.781370023149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46000.781370023149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46000.781370023149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46000.781370023149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46000.781370023149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46000.781370023149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46000.781370023149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46000.781370023149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46000.781370023149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46000.781370023149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46000.781370023149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46000.781370023149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46000.781370023149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46000.781370023149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46000.781370023149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46000.781370023149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46000.781370023149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46000.781370023149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46000.781370023149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46000.781370023149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46000.781370023149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46000.781370023149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46000.781370023149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46000.781370023149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46000.781370023149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46000.781370023149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46000.781370023149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46000.781370023149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ref="G598:G661" ca="1" si="10">IFERROR(NOW()-F598,"-")</f>
        <v>46000.781370023149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46000.781370023149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46000.781370023149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46000.781370023149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46000.781370023149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46000.781370023149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46000.781370023149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46000.781370023149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46000.781370023149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46000.781370023149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46000.781370023149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46000.781370023149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46000.781370023149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46000.781370023149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46000.781370023149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46000.781370023149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46000.781370023149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46000.781370023149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46000.781370023149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46000.781370023149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46000.781370023149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46000.781370023149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46000.781370023149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46000.781370023149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46000.781370023149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46000.781370023149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46000.781370023149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46000.781370023149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46000.781370023149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46000.781370023149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46000.781370023149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46000.781370023149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46000.781370023149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46000.781370023149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46000.781370023149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46000.781370023149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46000.781370023149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46000.781370023149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46000.781370023149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46000.781370023149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46000.781370023149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46000.781370023149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46000.781370023149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46000.781370023149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46000.781370023149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46000.781370023149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46000.781370023149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46000.781370023149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46000.781370023149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46000.781370023149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46000.781370023149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46000.781370023149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46000.781370023149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46000.781370023149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46000.781370023149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46000.781370023149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46000.781370023149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46000.781370023149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46000.781370023149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46000.781370023149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46000.781370023149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46000.781370023149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46000.781370023149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46000.781370023149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ref="G662:G725" ca="1" si="11">IFERROR(NOW()-F662,"-")</f>
        <v>46000.781370023149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46000.781370023149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46000.781370023149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46000.781370023149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46000.781370023149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46000.781370023149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46000.781370023149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46000.781370023149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46000.781370023149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46000.781370023149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46000.781370023149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46000.781370023149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46000.781370023149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46000.781370023149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46000.781370023149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46000.781370023149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46000.781370023149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46000.781370023149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46000.781370023149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46000.781370023149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46000.781370023149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46000.781370023149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46000.781370023149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46000.781370023149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46000.781370023149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46000.781370023149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46000.781370023149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46000.781370023149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46000.781370023149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46000.781370023149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46000.781370023149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46000.781370023149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46000.781370023149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46000.781370023149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46000.781370023149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46000.781370023149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46000.781370023149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46000.781370023149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46000.781370023149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46000.781370023149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46000.781370023149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46000.781370023149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46000.781370023149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46000.781370023149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46000.781370023149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46000.781370023149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46000.781370023149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46000.781370023149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46000.781370023149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46000.781370023149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46000.781370023149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46000.781370023149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46000.781370023149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46000.781370023149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46000.781370023149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46000.781370023149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46000.781370023149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46000.781370023149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46000.781370023149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46000.781370023149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46000.781370023149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46000.781370023149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46000.781370023149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46000.781370023149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ref="G726:G789" ca="1" si="12">IFERROR(NOW()-F726,"-")</f>
        <v>46000.781370023149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46000.781370023149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46000.781370023149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46000.781370023149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46000.781370023149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46000.781370023149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46000.781370023149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46000.781370023149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46000.781370023149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46000.781370023149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46000.781370023149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46000.781370023149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46000.781370023149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46000.781370023149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46000.781370023149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46000.781370023149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46000.781370023149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46000.781370023149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46000.781370023149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46000.781370023149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46000.781370023149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46000.781370023149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46000.781370023149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46000.781370023149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46000.781370023149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46000.781370023149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46000.781370023149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46000.781370023149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46000.781370023149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46000.781370023149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46000.781370023149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46000.781370023149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46000.781370023149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46000.781370023149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46000.781370023149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46000.781370023149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46000.781370023149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46000.781370023149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46000.781370023149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46000.781370023149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46000.781370023149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46000.781370023149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46000.781370023149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46000.781370023149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46000.781370023149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46000.781370023149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46000.781370023149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46000.781370023149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46000.781370023149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46000.781370023149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46000.781370023149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46000.781370023149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46000.781370023149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46000.781370023149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46000.781370023149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46000.781370023149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46000.781370023149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46000.781370023149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46000.781370023149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46000.781370023149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46000.781370023149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46000.781370023149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46000.781370023149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46000.781370023149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ref="G790:G853" ca="1" si="13">IFERROR(NOW()-F790,"-")</f>
        <v>46000.781370023149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46000.781370023149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46000.781370023149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46000.781370023149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46000.781370023149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46000.781370023149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46000.781370023149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46000.781370023149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46000.781370023149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46000.781370023149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46000.781370023149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46000.781370023149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46000.781370023149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46000.781370023149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46000.781370023149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46000.781370023149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46000.781370023149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46000.781370023149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46000.781370023149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46000.781370023149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46000.781370023149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46000.781370023149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46000.781370023149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46000.781370023149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46000.781370023149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46000.781370023149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46000.781370023149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46000.781370023149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46000.781370023149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46000.781370023149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46000.781370023149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46000.781370023149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46000.781370023149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46000.781370023149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46000.781370023149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46000.781370023149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46000.781370023149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46000.781370023149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46000.781370023149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46000.781370023149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46000.781370023149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46000.781370023149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46000.781370023149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46000.781370023149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46000.781370023149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46000.781370023149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46000.781370023149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46000.781370023149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46000.781370023149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46000.781370023149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46000.781370023149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46000.781370023149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46000.781370023149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46000.781370023149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46000.781370023149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46000.781370023149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46000.781370023149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46000.781370023149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46000.781370023149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46000.781370023149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46000.781370023149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46000.781370023149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46000.781370023149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46000.781370023149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ref="G854:G868" ca="1" si="14">IFERROR(NOW()-F854,"-")</f>
        <v>46000.781370023149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46000.781370023149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46000.781370023149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46000.781370023149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46000.781370023149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46000.781370023149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46000.781370023149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46000.781370023149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46000.781370023149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46000.781370023149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46000.781370023149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46000.781370023149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46000.781370023149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46000.781370023149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46000.781370023149</v>
      </c>
      <c r="H868" s="22"/>
      <c r="I868" s="19" t="str">
        <f>IFERROR(VLOOKUP(D868,DB!A:F,6,0),"")</f>
        <v/>
      </c>
      <c r="J868" s="18" t="str">
        <f>IFERROR(VLOOKUP(D868,DB!A:G,7,0),"")</f>
        <v/>
      </c>
      <c r="K868" s="42"/>
      <c r="L868" s="23" t="str">
        <f>IFERROR(VLOOKUP(D868,DB!A:I,9,0),"")</f>
        <v/>
      </c>
    </row>
  </sheetData>
  <dataValidations count="2">
    <dataValidation allowBlank="1" showInputMessage="1" showErrorMessage="1" sqref="E1" xr:uid="{5914219A-CB83-432D-936A-CC0CB6F3982A}"/>
    <dataValidation type="list" allowBlank="1" showInputMessage="1" showErrorMessage="1" sqref="E2:E8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297.30065219906828</v>
      </c>
      <c r="H2" s="91">
        <v>45703.474768518521</v>
      </c>
      <c r="I2" s="91" t="str">
        <f>IFERROR(VLOOKUP(D2,DB!A:F,6,0),"")</f>
        <v>SCECO</v>
      </c>
      <c r="J2" s="91" t="str">
        <f>IFERROR(VLOOKUP(D2,DB!A:G,7,0),"")</f>
        <v>Dead</v>
      </c>
      <c r="K2" s="93" t="s">
        <v>39124</v>
      </c>
      <c r="L2" s="87" t="str">
        <f>IFERROR(VLOOKUP(D2,DB!A:I,9,0),"")</f>
        <v>Latis</v>
      </c>
    </row>
    <row r="3" spans="1:16" ht="19.5" customHeight="1">
      <c r="A3" s="107" t="s">
        <v>39125</v>
      </c>
      <c r="B3" s="107" t="str">
        <f>IFERROR(VLOOKUP(D3,DB!A:K,11,0),"")</f>
        <v>R4</v>
      </c>
      <c r="C3" s="89">
        <v>2</v>
      </c>
      <c r="D3" s="87" t="s">
        <v>32943</v>
      </c>
      <c r="E3" s="90" t="s">
        <v>39106</v>
      </c>
      <c r="F3" s="91">
        <v>45998.79414351852</v>
      </c>
      <c r="G3" s="92">
        <f t="shared" ref="G3:G4" ca="1" si="0">IFERROR(NOW()-F3,"")</f>
        <v>1.9872262731441879</v>
      </c>
      <c r="H3" s="91">
        <v>45998.664027777777</v>
      </c>
      <c r="I3" s="107" t="str">
        <f>IFERROR(VLOOKUP(D3,DB!A:F,6,0),"")</f>
        <v>SCECO</v>
      </c>
      <c r="J3" s="107" t="str">
        <f>IFERROR(VLOOKUP(D3,DB!A:G,7,0),"")</f>
        <v>Vandalized</v>
      </c>
      <c r="K3" s="93" t="s">
        <v>39126</v>
      </c>
      <c r="L3" s="87" t="str">
        <f>IFERROR(VLOOKUP(D3,DB!A:I,9,0),"")</f>
        <v>Latis</v>
      </c>
    </row>
    <row r="4" spans="1:16" ht="30.75">
      <c r="A4" s="107" t="s">
        <v>39127</v>
      </c>
      <c r="B4" s="107" t="str">
        <f>IFERROR(VLOOKUP(D4,DB!A:K,11,0),"")</f>
        <v>R4</v>
      </c>
      <c r="C4" s="89">
        <v>3</v>
      </c>
      <c r="D4" s="87" t="s">
        <v>36247</v>
      </c>
      <c r="E4" s="90" t="s">
        <v>39106</v>
      </c>
      <c r="F4" s="91"/>
      <c r="G4" s="92">
        <f t="shared" ca="1" si="0"/>
        <v>46000.781369791664</v>
      </c>
      <c r="H4" s="91">
        <v>45999.038888888892</v>
      </c>
      <c r="I4" s="107" t="str">
        <f>IFERROR(VLOOKUP(D4,DB!A:F,6,0),"")</f>
        <v>SCECO</v>
      </c>
      <c r="J4" s="107" t="str">
        <f>IFERROR(VLOOKUP(D4,DB!A:G,7,0),"")</f>
        <v>Dead</v>
      </c>
      <c r="K4" s="93" t="s">
        <v>39128</v>
      </c>
      <c r="L4" s="87" t="str">
        <f>IFERROR(VLOOKUP(D4,DB!A:I,9,0),"")</f>
        <v>Latis</v>
      </c>
    </row>
    <row r="5" spans="1:16" ht="15" customHeight="1">
      <c r="A5" s="107"/>
      <c r="B5" s="107" t="str">
        <f>IFERROR(VLOOKUP(D5,DB!A:K,11,0),"")</f>
        <v/>
      </c>
      <c r="C5" s="89">
        <v>1</v>
      </c>
      <c r="D5" s="87"/>
      <c r="E5" s="90" t="s">
        <v>39106</v>
      </c>
      <c r="F5" s="91">
        <v>46000.318229166667</v>
      </c>
      <c r="G5" s="92">
        <f t="shared" ref="G5:G64" ca="1" si="1">IFERROR(NOW()-F5,"")</f>
        <v>0.46314062499732245</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1"/>
        <v>46000.781369791664</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46000.781369791664</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46000.781369791664</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46000.781369791664</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46000.781369791664</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46000.781369791664</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46000.781369791664</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46000.781369791664</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46000.781369791664</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46000.781369791664</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46000.781369791664</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46000.781369791664</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46000.781369791664</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46000.781369791664</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46000.781369791664</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46000.781369791664</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46000.781369791664</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46000.781369791664</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46000.781369791664</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46000.781369791664</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46000.781369791664</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46000.781369791664</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46000.781369791664</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46000.781369791664</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46000.781369791664</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46000.781369791664</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46000.781369791664</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46000.781369791664</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46000.781369791664</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46000.781369791664</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46000.781369791664</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46000.781369791664</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46000.781369791664</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46000.781369791664</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46000.781369791664</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46000.781369791664</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46000.781369791664</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46000.781369791664</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46000.781369791664</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46000.781369791664</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46000.781369791664</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46000.781369791664</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46000.781369791664</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46000.781369791664</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46000.781369791664</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46000.781369791664</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46000.781369791664</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46000.781369791664</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46000.781369791664</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46000.781369791664</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46000.781369791664</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46000.781369791664</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46000.781369791664</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46000.781369791664</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46000.781369791664</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46000.781369791664</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46000.781369791664</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46000.781369791664</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46000.781369791664</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46000.781369791664</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46000.781369791664</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46000.781369791664</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46000.781369791664</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46000.781369791664</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46000.781369791664</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46000.781369791664</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46000.781369791664</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46000.781369791664</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46000.781369791664</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46000.781369791664</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46000.781369791664</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46000.781369791664</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46000.781369791664</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46000.781369791664</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46000.781369791664</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46000.781369791664</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46000.781369791664</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46000.781369791664</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46000.781369791664</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46000.781369791664</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46000.781369791664</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46000.781369791664</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46000.781369791664</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46000.781369791664</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46000.781369791664</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46000.781369791664</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46000.781369791664</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46000.781369791664</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46000.781369791664</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46000.781369791664</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46000.781369791664</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46000.781369791664</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46000.781369791664</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46000.781369791664</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46000.781369791664</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46000.781369791664</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46000.781369791664</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46000.781369791664</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46000.781369791664</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46000.781369791664</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46000.781369791664</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46000.781369791664</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46000.781369791664</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46000.781369791664</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46000.781369791664</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
  <sheetViews>
    <sheetView tabSelected="1" workbookViewId="0">
      <selection activeCell="K14" sqref="K14"/>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39129</v>
      </c>
      <c r="B2" s="37" t="str">
        <f>IFERROR(VLOOKUP(D2,DB!A:K,11,0),"")</f>
        <v>R5</v>
      </c>
      <c r="C2" s="37">
        <v>3</v>
      </c>
      <c r="D2" s="100" t="s">
        <v>36085</v>
      </c>
      <c r="E2" s="37" t="s">
        <v>39106</v>
      </c>
      <c r="F2" s="38">
        <v>45891.832060185188</v>
      </c>
      <c r="G2" s="102">
        <f ca="1">IFERROR(NOW()-F2,"")</f>
        <v>108.94930960647616</v>
      </c>
      <c r="H2" s="38">
        <v>45891.790393518517</v>
      </c>
      <c r="I2" s="37" t="str">
        <f>IFERROR(VLOOKUP(D2,DB!A:F,6,0),"")</f>
        <v>Generator-SG</v>
      </c>
      <c r="J2" s="37" t="str">
        <f>IFERROR(VLOOKUP(D2,DB!A:G,7,0),"")</f>
        <v>Vandalized</v>
      </c>
      <c r="K2" s="37" t="s">
        <v>39130</v>
      </c>
      <c r="L2" s="37" t="str">
        <f>IFERROR(VLOOKUP(D2,DB!A:I,9,0),"")</f>
        <v>Latis</v>
      </c>
      <c r="M2" s="99"/>
    </row>
    <row r="3" spans="1:13" s="39" customFormat="1" ht="30.75">
      <c r="A3" s="37" t="s">
        <v>39131</v>
      </c>
      <c r="B3" s="37" t="str">
        <f>IFERROR(VLOOKUP(D3,DB!A:K,11,0),"")</f>
        <v>R5</v>
      </c>
      <c r="C3" s="37">
        <v>1</v>
      </c>
      <c r="D3" s="37" t="s">
        <v>33407</v>
      </c>
      <c r="E3" s="37" t="s">
        <v>39112</v>
      </c>
      <c r="F3" s="38">
        <v>45926.188877314817</v>
      </c>
      <c r="G3" s="102">
        <f t="shared" ref="G3" ca="1" si="0">IFERROR(NOW()-F3,"")</f>
        <v>74.592492476847838</v>
      </c>
      <c r="H3" s="38">
        <v>45926.158159722225</v>
      </c>
      <c r="I3" s="37" t="str">
        <f>IFERROR(VLOOKUP(D3,DB!A:F,6,0),"")</f>
        <v>SCECO</v>
      </c>
      <c r="J3" s="37" t="str">
        <f>IFERROR(VLOOKUP(D3,DB!A:G,7,0),"")</f>
        <v>Good</v>
      </c>
      <c r="K3" s="37" t="s">
        <v>39132</v>
      </c>
      <c r="L3" s="37" t="str">
        <f>IFERROR(VLOOKUP(D3,DB!A:I,9,0),"")</f>
        <v>Latis</v>
      </c>
      <c r="M3" s="99"/>
    </row>
    <row r="4" spans="1:13" s="39" customFormat="1" ht="45.75" customHeight="1">
      <c r="A4" s="103" t="s">
        <v>39133</v>
      </c>
      <c r="B4" s="103" t="str">
        <f>IFERROR(VLOOKUP(D4,DB!A:K,11,0),"")</f>
        <v>R5</v>
      </c>
      <c r="C4" s="103">
        <v>1</v>
      </c>
      <c r="D4" s="103" t="s">
        <v>34832</v>
      </c>
      <c r="E4" s="103" t="s">
        <v>39112</v>
      </c>
      <c r="F4" s="104">
        <v>45948.661111111112</v>
      </c>
      <c r="G4" s="105">
        <f t="shared" ref="G4" ca="1" si="1">IFERROR(NOW()-F4,"")</f>
        <v>52.12025868055207</v>
      </c>
      <c r="H4" s="104">
        <v>45948.661111111112</v>
      </c>
      <c r="I4" s="103" t="str">
        <f>IFERROR(VLOOKUP(D4,DB!A:F,6,0),"")</f>
        <v>SCECO</v>
      </c>
      <c r="J4" s="103" t="str">
        <f>IFERROR(VLOOKUP(D4,DB!A:G,7,0),"")</f>
        <v>Dead</v>
      </c>
      <c r="K4" s="103" t="s">
        <v>39134</v>
      </c>
      <c r="L4" s="103" t="str">
        <f>IFERROR(VLOOKUP(D4,DB!A:I,9,0),"")</f>
        <v>Latis</v>
      </c>
    </row>
    <row r="5" spans="1:13" s="39" customFormat="1" ht="30.75">
      <c r="A5" s="103" t="s">
        <v>39135</v>
      </c>
      <c r="B5" s="103" t="str">
        <f>IFERROR(VLOOKUP(D5,DB!A:K,11,0),"")</f>
        <v>R5</v>
      </c>
      <c r="C5" s="103">
        <v>1</v>
      </c>
      <c r="D5" s="103" t="s">
        <v>36592</v>
      </c>
      <c r="E5" s="103" t="s">
        <v>39106</v>
      </c>
      <c r="F5" s="104">
        <v>45981.373298611114</v>
      </c>
      <c r="G5" s="105">
        <f ca="1">IFERROR(NOW()-F5,"")</f>
        <v>19.408071180550905</v>
      </c>
      <c r="H5" s="132">
        <v>45981.360798611109</v>
      </c>
      <c r="I5" s="103" t="str">
        <f>IFERROR(VLOOKUP(D5,DB!A:F,6,0),"")</f>
        <v>SCECO</v>
      </c>
      <c r="J5" s="103" t="str">
        <f>IFERROR(VLOOKUP(D5,DB!A:G,7,0),"")</f>
        <v>Dead</v>
      </c>
      <c r="K5" s="103" t="s">
        <v>39136</v>
      </c>
      <c r="L5" s="103" t="str">
        <f>IFERROR(VLOOKUP(D5,DB!A:I,9,0),"")</f>
        <v>Latis</v>
      </c>
    </row>
    <row r="6" spans="1:13">
      <c r="A6" s="37" t="s">
        <v>39137</v>
      </c>
      <c r="B6" s="37" t="str">
        <f>IFERROR(VLOOKUP(D6,DB!A:K,11,0),"")</f>
        <v>R5</v>
      </c>
      <c r="C6" s="37">
        <v>1</v>
      </c>
      <c r="D6" s="37" t="s">
        <v>37850</v>
      </c>
      <c r="E6" s="37" t="s">
        <v>39106</v>
      </c>
      <c r="F6" s="38">
        <v>45997.107488425929</v>
      </c>
      <c r="G6" s="131">
        <f t="shared" ref="G6" ca="1" si="2">IFERROR(NOW()-F6,"")</f>
        <v>3.6738813657357241</v>
      </c>
      <c r="H6" s="38">
        <v>45997.093599537038</v>
      </c>
      <c r="I6" s="37" t="str">
        <f>IFERROR(VLOOKUP(D6,DB!A:F,6,0),"")</f>
        <v>SCECO</v>
      </c>
      <c r="J6" s="37" t="str">
        <f>IFERROR(VLOOKUP(D6,DB!A:G,7,0),"")</f>
        <v>In progress</v>
      </c>
      <c r="K6" s="37" t="s">
        <v>39138</v>
      </c>
      <c r="L6" s="37" t="str">
        <f>IFERROR(VLOOKUP(D6,DB!A:I,9,0),"")</f>
        <v>Latis</v>
      </c>
    </row>
    <row r="7" spans="1:13">
      <c r="A7" s="37" t="s">
        <v>39139</v>
      </c>
      <c r="B7" s="37" t="str">
        <f>IFERROR(VLOOKUP(D7,DB!A:K,11,0),"")</f>
        <v/>
      </c>
      <c r="C7" s="37">
        <v>1</v>
      </c>
      <c r="D7" s="37" t="s">
        <v>39140</v>
      </c>
      <c r="E7" s="37" t="s">
        <v>39112</v>
      </c>
      <c r="F7" s="38"/>
      <c r="G7" s="131">
        <f ca="1">IFERROR(NOW()-F7,"")</f>
        <v>46000.781369791664</v>
      </c>
      <c r="H7" s="38">
        <v>46000.716967592591</v>
      </c>
      <c r="I7" s="37" t="str">
        <f>IFERROR(VLOOKUP(D7,DB!A:F,6,0),"")</f>
        <v/>
      </c>
      <c r="J7" s="37" t="str">
        <f>IFERROR(VLOOKUP(D7,DB!A:G,7,0),"")</f>
        <v/>
      </c>
      <c r="K7" s="37" t="s">
        <v>39141</v>
      </c>
      <c r="L7" s="37" t="str">
        <f>IFERROR(VLOOKUP(D7,DB!A:I,9,0),"")</f>
        <v/>
      </c>
    </row>
    <row r="8" spans="1:13">
      <c r="A8" s="37" t="s">
        <v>39142</v>
      </c>
      <c r="B8" s="37" t="str">
        <f>IFERROR(VLOOKUP(D8,DB!A:K,11,0),"")</f>
        <v>R5</v>
      </c>
      <c r="C8" s="37">
        <v>1</v>
      </c>
      <c r="D8" s="37" t="s">
        <v>38272</v>
      </c>
      <c r="E8" s="37" t="s">
        <v>39106</v>
      </c>
      <c r="F8" s="38">
        <v>46000.732106481482</v>
      </c>
      <c r="G8" s="131">
        <f ca="1">IFERROR(NOW()-F8,"")</f>
        <v>4.926331018214114E-2</v>
      </c>
      <c r="H8" s="38">
        <v>46000.726319444446</v>
      </c>
      <c r="I8" s="37" t="str">
        <f>IFERROR(VLOOKUP(D8,DB!A:F,6,0),"")</f>
        <v>SCECO</v>
      </c>
      <c r="J8" s="37" t="str">
        <f>IFERROR(VLOOKUP(D8,DB!A:G,7,0),"")</f>
        <v>No BB Shifted</v>
      </c>
      <c r="K8" s="37" t="s">
        <v>39141</v>
      </c>
      <c r="L8" s="37" t="str">
        <f>IFERROR(VLOOKUP(D8,DB!A:I,9,0),"")</f>
        <v>Latis</v>
      </c>
    </row>
    <row r="9" spans="1:13">
      <c r="A9" s="37"/>
      <c r="B9" s="37" t="str">
        <f>IFERROR(VLOOKUP(D9,DB!A:K,11,0),"")</f>
        <v/>
      </c>
      <c r="C9" s="37"/>
      <c r="D9" s="153"/>
      <c r="E9" s="37"/>
      <c r="F9" s="38"/>
      <c r="G9" s="131">
        <f ca="1">IFERROR(NOW()-F9,"")</f>
        <v>46000.781369791664</v>
      </c>
      <c r="H9" s="38"/>
      <c r="I9" s="37" t="str">
        <f>IFERROR(VLOOKUP(D9,DB!A:F,6,0),"")</f>
        <v/>
      </c>
      <c r="J9" s="37" t="str">
        <f>IFERROR(VLOOKUP(D9,DB!A:G,7,0),"")</f>
        <v/>
      </c>
      <c r="K9" s="37"/>
      <c r="L9" s="37" t="str">
        <f>IFERROR(VLOOKUP(D9,DB!A:I,9,0),"")</f>
        <v/>
      </c>
    </row>
    <row r="10" spans="1:13">
      <c r="A10" s="37"/>
      <c r="B10" s="37" t="str">
        <f>IFERROR(VLOOKUP(D10,DB!A:K,11,0),"")</f>
        <v>R5</v>
      </c>
      <c r="C10" s="37"/>
      <c r="D10" t="s">
        <v>35977</v>
      </c>
      <c r="E10" s="37"/>
      <c r="F10" s="38"/>
      <c r="G10" s="131">
        <f ca="1">IFERROR(NOW()-F10,"")</f>
        <v>46000.781369791664</v>
      </c>
      <c r="H10" s="38"/>
      <c r="I10" s="37" t="str">
        <f>IFERROR(VLOOKUP(D10,DB!A:F,6,0),"")</f>
        <v>SCECO</v>
      </c>
      <c r="J10" s="37" t="str">
        <f>IFERROR(VLOOKUP(D10,DB!A:G,7,0),"")</f>
        <v>Dead</v>
      </c>
      <c r="K10" s="37"/>
      <c r="L10" s="37" t="str">
        <f>IFERROR(VLOOKUP(D10,DB!A:I,9,0),"")</f>
        <v>Latis</v>
      </c>
    </row>
    <row r="11" spans="1:13">
      <c r="A11" s="37"/>
      <c r="B11" s="37" t="str">
        <f>IFERROR(VLOOKUP(D11,DB!A:K,11,0),"")</f>
        <v/>
      </c>
      <c r="C11" s="37"/>
      <c r="D11" s="37"/>
      <c r="E11" s="37"/>
      <c r="F11" s="38"/>
      <c r="G11" s="131">
        <f ca="1">IFERROR(NOW()-F11,"")</f>
        <v>46000.781369791664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46000.781369791664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46000.781369791664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46000.781369791664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46000.781369791664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46000.781369791664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46000.781369791664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46000.781369791664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46000.781369791664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46000.781369791664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46000.781369791664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46000.781369791664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46000.781369791664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46000.781369791664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46000.781369791664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46000.781369791664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46000.781369791664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46000.781369791664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46000.781369791664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46000.781369791664</v>
      </c>
      <c r="H30" s="38"/>
      <c r="I30" s="37" t="str">
        <f>IFERROR(VLOOKUP(D30,DB!A:F,6,0),"")</f>
        <v/>
      </c>
      <c r="J30" s="37" t="str">
        <f>IFERROR(VLOOKUP(D30,DB!A:G,7,0),"")</f>
        <v/>
      </c>
      <c r="K30" s="37"/>
      <c r="L30" s="37" t="str">
        <f>IFERROR(VLOOKUP(D30,DB!A:I,9,0),"")</f>
        <v/>
      </c>
    </row>
  </sheetData>
  <dataValidations count="2">
    <dataValidation allowBlank="1" showInputMessage="1" showErrorMessage="1" sqref="E1" xr:uid="{920C6338-E771-4DAE-8C89-92A9093EA4DE}"/>
    <dataValidation type="list" allowBlank="1" showInputMessage="1" showErrorMessage="1" sqref="E2:E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8"/>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12" ca="1" si="0">IFERROR(NOW()-F2,"-")</f>
        <v>46000.781369791664</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46000.781369791664</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46000.781369791664</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46000.781369791664</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46000.781369791664</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46000.781369791664</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46000.781369791664</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46000.781369791664</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46000.781369791664</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46000.781369791664</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46000.781369791664</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ref="G13:G76" ca="1" si="1">IFERROR(NOW()-F13,"-")</f>
        <v>46000.781369791664</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46000.781369791664</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46000.781369791664</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46000.781369791664</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46000.781369791664</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46000.781369791664</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46000.781369791664</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46000.781369791664</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46000.781369791664</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46000.781369791664</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46000.781369791664</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46000.781369791664</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46000.781369791664</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46000.781369791664</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46000.781369791664</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46000.781369791664</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46000.781369791664</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46000.781369791664</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46000.781369791664</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46000.781369791664</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46000.781369791664</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46000.781369791664</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46000.781369791664</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46000.781369791664</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46000.781369791664</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46000.781369791664</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46000.781369791664</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46000.781369791664</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46000.781369791664</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46000.781369791664</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46000.781369791664</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46000.781369791664</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46000.781369791664</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46000.781369791664</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46000.781369791664</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46000.781369791664</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46000.781369791664</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46000.781369791664</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46000.781369791664</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46000.781369791664</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46000.781369791664</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46000.781369791664</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46000.781369791664</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46000.781369791664</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46000.781369791664</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46000.781369791664</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46000.781369791664</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46000.781369791664</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46000.781369791664</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46000.781369791664</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46000.781369791664</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46000.781369791664</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46000.781369791664</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46000.781369791664</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46000.781369791664</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46000.781369791664</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46000.781369791664</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46000.781369791664</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46000.781369791664</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46000.781369791664</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46000.781369791664</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46000.781369791664</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46000.781369791664</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46000.781369791664</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ref="G77:G140" ca="1" si="2">IFERROR(NOW()-F77,"-")</f>
        <v>46000.781369791664</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46000.781369791664</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46000.781369791664</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46000.781369791664</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46000.781369791664</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46000.781369791664</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46000.781369791664</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46000.781369791664</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46000.781369791664</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46000.781369791664</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46000.781369791664</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46000.781369791664</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46000.781369791664</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46000.781369791664</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46000.781369791664</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46000.781369791664</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46000.781369791664</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46000.781369791664</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46000.781369791664</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46000.781369791664</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46000.781369791664</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46000.781369791664</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46000.781369791664</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46000.781369791664</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46000.781369791664</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46000.781369791664</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46000.781369791664</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46000.781369791664</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46000.781369791664</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46000.781369791664</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46000.781369791664</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46000.781369791664</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46000.781369791664</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46000.781369791664</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46000.781369791664</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46000.781369791664</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46000.781369791664</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46000.781369791664</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46000.781369791664</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46000.781369791664</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46000.781369791664</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46000.781369791664</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46000.781369791664</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46000.781369791664</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46000.781369791664</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46000.781369791664</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46000.781369791664</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46000.781369791664</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46000.781369791664</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46000.781369791664</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46000.781369791664</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46000.781369791664</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46000.781369791664</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46000.781369791664</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46000.781369791664</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46000.781369791664</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46000.781369791664</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46000.781369791664</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46000.781369791664</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46000.781369791664</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46000.781369791664</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46000.781369791664</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46000.781369791664</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46000.781369791664</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ref="G141:G204" ca="1" si="3">IFERROR(NOW()-F141,"-")</f>
        <v>46000.781369791664</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46000.781369791664</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46000.781369791664</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46000.781369791664</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46000.781369791664</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46000.781369791664</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46000.781369791664</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46000.781369791664</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46000.781369791664</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46000.781369791664</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46000.781369791664</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46000.781369791664</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46000.781369791664</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46000.781369791664</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46000.781369791664</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46000.781369791664</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46000.781369791664</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46000.781369791664</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46000.781369791664</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46000.781369791664</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46000.781369791664</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46000.781369791664</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46000.781369791664</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46000.781369791664</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46000.781369791664</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46000.781369791664</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46000.781369791664</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46000.781369791664</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46000.781369791664</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46000.781369791664</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46000.781369791664</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46000.781369791664</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46000.781369791664</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46000.781369791664</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46000.781369791664</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46000.781369791664</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46000.781369791664</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46000.781369791664</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46000.781369791664</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46000.781369791664</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46000.781369791664</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46000.781369791664</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46000.781369791664</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46000.781369791664</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46000.781369791664</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46000.781369791664</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46000.781369791664</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46000.781369791664</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46000.781369791664</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46000.781369791664</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46000.781369791664</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46000.781369791664</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46000.781369791664</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46000.781369791664</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46000.781369791664</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46000.781369791664</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46000.781369791664</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46000.781369791664</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46000.781369791664</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46000.781369791664</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46000.781369791664</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46000.781369791664</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46000.781369791664</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46000.781369791664</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ref="G205:G268" ca="1" si="4">IFERROR(NOW()-F205,"-")</f>
        <v>46000.781369791664</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46000.781369791664</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46000.781369791664</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46000.781369791664</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46000.781369791664</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46000.781369791664</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46000.781369791664</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46000.781369791664</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46000.781369791664</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46000.781369791664</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46000.781369791664</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46000.781369791664</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46000.781369791664</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46000.781369791664</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46000.781369791664</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46000.781369791664</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46000.781369791664</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46000.781369791664</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46000.781369791664</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46000.781369791664</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46000.781369791664</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46000.781369791664</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46000.781369791664</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46000.781369791664</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46000.781369791664</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46000.781369791664</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46000.781369791664</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46000.781369791664</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46000.781369791664</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46000.781369791664</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46000.781369791664</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46000.781369791664</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46000.781369791664</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46000.781369791664</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46000.781369791664</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46000.781369791664</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46000.781369791664</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46000.781369791664</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46000.781369791664</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46000.781369791664</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46000.781369791664</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46000.781369791664</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46000.781369791664</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46000.781369791664</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46000.781369791664</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46000.781369791664</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46000.781369791664</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46000.781369791664</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46000.781369791664</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46000.781369791664</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46000.781369791664</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46000.781369791664</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46000.781369791664</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46000.781369791664</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46000.781369791664</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46000.781369791664</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46000.781369791664</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46000.781369791664</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46000.781369791664</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46000.781369791664</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46000.781369791664</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46000.781369791664</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46000.781369791664</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46000.781369791664</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ref="G269:G332" ca="1" si="5">IFERROR(NOW()-F269,"-")</f>
        <v>46000.781369791664</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46000.781369791664</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46000.781369791664</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46000.781369791664</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46000.781369791664</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46000.781369791664</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46000.781369791664</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46000.781369791664</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46000.781369791664</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46000.781369791664</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46000.781369791664</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46000.781369791664</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46000.781369791664</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46000.781369791664</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46000.781369791664</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46000.781369791664</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46000.781369791664</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46000.781369791664</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46000.781369791664</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46000.781369791664</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46000.781369791664</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46000.781369791664</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46000.781369791664</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46000.781369791664</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46000.781369791664</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46000.781369791664</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46000.781369791664</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46000.781369791664</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46000.781369791664</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46000.781369791664</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46000.781369791664</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46000.781369791664</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46000.781369791664</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46000.781369791664</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46000.781369791664</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46000.781369791664</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46000.781369791664</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46000.781369791664</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46000.781369791664</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46000.781369791664</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46000.781369791664</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46000.781369791664</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46000.781369791664</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46000.781369791664</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46000.781369791664</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46000.781369791664</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46000.781369791664</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46000.781369791664</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46000.781369791664</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46000.781369791664</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46000.781369791664</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46000.781369791664</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46000.781369791664</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46000.781369791664</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46000.781369791664</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46000.781369791664</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46000.781369791664</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46000.781369791664</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46000.781369791664</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46000.781369791664</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46000.781369791664</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46000.781369791664</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46000.781369791664</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46000.781369791664</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ref="G333:G396" ca="1" si="6">IFERROR(NOW()-F333,"-")</f>
        <v>46000.781369791664</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46000.781369791664</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46000.781369791664</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46000.781369791664</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46000.781369791664</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46000.781369791664</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46000.781369791664</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46000.781369791664</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46000.781369791664</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46000.781369791664</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46000.781369791664</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46000.781369791664</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46000.781369791664</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46000.781369791664</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46000.781369791664</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46000.781369791664</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46000.781369791664</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46000.781369791664</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46000.781369791664</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46000.781369791664</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46000.781369791664</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46000.781369791664</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46000.781369791664</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46000.781369791664</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46000.781369791664</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46000.781369791664</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46000.781369791664</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46000.781369791664</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46000.781369791664</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46000.781369791664</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46000.781369791664</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46000.781369791664</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46000.781369791664</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46000.781369791664</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46000.781369791664</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46000.781369791664</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46000.781369791664</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46000.781369791664</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46000.781369791664</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46000.781369791664</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46000.781369791664</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46000.781369791664</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46000.781369791664</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46000.781369791664</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46000.781369791664</v>
      </c>
      <c r="H377" s="117"/>
      <c r="I377" s="115" t="str">
        <f>IFERROR(VLOOKUP(D377,DB!A:F,6,0),"")</f>
        <v/>
      </c>
      <c r="J377" s="115" t="str">
        <f>IFERROR(VLOOKUP(D377,DB!A:G,7,0),"")</f>
        <v/>
      </c>
      <c r="K377" s="118"/>
      <c r="L377" s="133" t="str">
        <f>IFERROR(VLOOKUP(D377,DB!A:I,9,0),"")</f>
        <v/>
      </c>
    </row>
    <row r="378" spans="1:12" ht="31.5" customHeight="1">
      <c r="A378" s="139"/>
      <c r="B378" s="140" t="str">
        <f>IFERROR(VLOOKUP(D378,DB!A:K,11,0),"")</f>
        <v/>
      </c>
      <c r="C378" s="141"/>
      <c r="D378" s="140"/>
      <c r="E378" s="138"/>
      <c r="F378" s="142"/>
      <c r="G378" s="143">
        <f t="shared" ca="1" si="6"/>
        <v>46000.781369791664</v>
      </c>
      <c r="H378" s="142"/>
      <c r="I378" s="140" t="str">
        <f>IFERROR(VLOOKUP(D378,DB!A:F,6,0),"")</f>
        <v/>
      </c>
      <c r="J378" s="140" t="str">
        <f>IFERROR(VLOOKUP(D378,DB!A:G,7,0),"")</f>
        <v/>
      </c>
      <c r="K378" s="144"/>
      <c r="L378" s="145" t="str">
        <f>IFERROR(VLOOKUP(D378,DB!A:I,9,0),"")</f>
        <v/>
      </c>
    </row>
  </sheetData>
  <dataValidations count="2">
    <dataValidation allowBlank="1" showInputMessage="1" showErrorMessage="1" sqref="E1" xr:uid="{9E1BC488-8814-4F8A-8DBE-742B3278AB71}"/>
    <dataValidation type="list" allowBlank="1" showInputMessage="1" showErrorMessage="1" sqref="E2:E37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2025-12-09T15:46:46Z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