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329" documentId="13_ncr:1_{F6CB121F-512D-4AA6-A0C1-0FB36C537598}" xr6:coauthVersionLast="47" xr6:coauthVersionMax="47" xr10:uidLastSave="{2DB4234F-A4BB-4496-9A0D-FDDD660AF12B}"/>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J2" i="6"/>
  <c r="I2" i="6"/>
  <c r="G2" i="6"/>
  <c r="B2" i="6"/>
  <c r="B3" i="6"/>
  <c r="B4" i="6"/>
  <c r="B5" i="6"/>
  <c r="B6" i="6"/>
  <c r="B7" i="6"/>
  <c r="B8" i="6"/>
  <c r="B9" i="6"/>
  <c r="B10" i="6"/>
  <c r="B11" i="6"/>
  <c r="B12" i="6"/>
  <c r="B13" i="6"/>
  <c r="B14" i="6"/>
  <c r="B15" i="6"/>
  <c r="B16" i="6"/>
  <c r="B17" i="6"/>
  <c r="B18" i="6"/>
  <c r="B19" i="6"/>
  <c r="B20" i="6"/>
  <c r="B21" i="6"/>
  <c r="B22" i="6"/>
  <c r="B23" i="6"/>
  <c r="B24" i="6"/>
  <c r="B25" i="6"/>
  <c r="B26" i="6"/>
  <c r="B27" i="6"/>
  <c r="B28" i="6"/>
  <c r="G3" i="6"/>
  <c r="G4" i="6"/>
  <c r="G5" i="6"/>
  <c r="G6" i="6"/>
  <c r="G7" i="6"/>
  <c r="G8" i="6"/>
  <c r="G9" i="6"/>
  <c r="G10" i="6"/>
  <c r="G11" i="6"/>
  <c r="G12" i="6"/>
  <c r="G13" i="6"/>
  <c r="G14" i="6"/>
  <c r="G15" i="6"/>
  <c r="G16" i="6"/>
  <c r="G17" i="6"/>
  <c r="G18" i="6"/>
  <c r="G19" i="6"/>
  <c r="G20" i="6"/>
  <c r="G21" i="6"/>
  <c r="G22" i="6"/>
  <c r="G23" i="6"/>
  <c r="G24" i="6"/>
  <c r="G25" i="6"/>
  <c r="G26" i="6"/>
  <c r="G27" i="6"/>
  <c r="G28" i="6"/>
  <c r="I3" i="6"/>
  <c r="I4" i="6"/>
  <c r="I5" i="6"/>
  <c r="I6" i="6"/>
  <c r="I7" i="6"/>
  <c r="I8" i="6"/>
  <c r="I9" i="6"/>
  <c r="I10" i="6"/>
  <c r="I11" i="6"/>
  <c r="I12" i="6"/>
  <c r="I13" i="6"/>
  <c r="I14" i="6"/>
  <c r="I15" i="6"/>
  <c r="I16" i="6"/>
  <c r="I17" i="6"/>
  <c r="I18" i="6"/>
  <c r="I19" i="6"/>
  <c r="I20" i="6"/>
  <c r="I21" i="6"/>
  <c r="I22" i="6"/>
  <c r="I23" i="6"/>
  <c r="I24" i="6"/>
  <c r="I25" i="6"/>
  <c r="I26" i="6"/>
  <c r="I27" i="6"/>
  <c r="I28" i="6"/>
  <c r="J3" i="6"/>
  <c r="J4" i="6"/>
  <c r="J5" i="6"/>
  <c r="J6" i="6"/>
  <c r="J7" i="6"/>
  <c r="J8" i="6"/>
  <c r="J9" i="6"/>
  <c r="J10" i="6"/>
  <c r="J11" i="6"/>
  <c r="J12" i="6"/>
  <c r="J13" i="6"/>
  <c r="J14" i="6"/>
  <c r="J15" i="6"/>
  <c r="J16" i="6"/>
  <c r="J17" i="6"/>
  <c r="J18" i="6"/>
  <c r="J19" i="6"/>
  <c r="J20" i="6"/>
  <c r="J21" i="6"/>
  <c r="J22" i="6"/>
  <c r="J23" i="6"/>
  <c r="J24" i="6"/>
  <c r="J25" i="6"/>
  <c r="J26" i="6"/>
  <c r="J27" i="6"/>
  <c r="J28" i="6"/>
  <c r="L3" i="6"/>
  <c r="L4" i="6"/>
  <c r="L5" i="6"/>
  <c r="L6" i="6"/>
  <c r="L7" i="6"/>
  <c r="L8" i="6"/>
  <c r="L9" i="6"/>
  <c r="L10" i="6"/>
  <c r="L11" i="6"/>
  <c r="L12" i="6"/>
  <c r="L13" i="6"/>
  <c r="L14" i="6"/>
  <c r="L15" i="6"/>
  <c r="L16" i="6"/>
  <c r="L17" i="6"/>
  <c r="L18" i="6"/>
  <c r="L19" i="6"/>
  <c r="L20" i="6"/>
  <c r="L21" i="6"/>
  <c r="L22" i="6"/>
  <c r="L23" i="6"/>
  <c r="L24" i="6"/>
  <c r="L25" i="6"/>
  <c r="L26" i="6"/>
  <c r="L27" i="6"/>
  <c r="L2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<sst xmlns="http://schemas.openxmlformats.org/spreadsheetml/2006/main" count="180295" uniqueCount="39122">
  <si>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</si>
  <si>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</si>
  <si>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</si>
  <si>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</si>
  <si>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</si>
  <si>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</si>
  <si>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</si>
  <si>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</si>
  <si>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</si>
  <si>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</si>
  <si>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</si>
  <si>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</si>
  <si>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</si>
  <si>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</si>
  <si>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</si>
  <si>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</si>
  <si>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</si>
  <si>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</si>
  <si>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</si>
  <si>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</si>
  <si>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</si>
  <si>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</si>
  <si>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</si>
  <si>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</si>
  <si>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</si>
  <si>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</si>
  <si>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</si>
  <si>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</si>
  <si>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</si>
  <si>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</si>
  <si>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</si>
  <si>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</si>
  <si>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</si>
  <si>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</si>
  <si>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</si>
  <si>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</si>
  <si>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</si>
  <si>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</si>
  <si>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</si>
  <si>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</si>
  <si>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</si>
  <si>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</si>
  <si>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</si>
  <si>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</si>
  <si>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</si>
  <si>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</si>
  <si>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</si>
  <si>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</si>
  <si>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</si>
  <si>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</si>
  <si>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</si>
  <si>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</si>
  <si>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</si>
  <si>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</si>
  <si>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</si>
  <si>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</si>
  <si>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</si>
  <si>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</si>
  <si>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</si>
  <si>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</si>
  <si>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</si>
  <si>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</si>
  <si>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</si>
  <si>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</si>
  <si>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</si>
  <si>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</si>
  <si>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</si>
  <si>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</si>
  <si>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</si>
  <si>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</si>
  <si>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</si>
  <si>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</si>
  <si>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</si>
  <si>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</si>
  <si>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</si>
  <si>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</si>
  <si>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</si>
  <si>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</si>
  <si>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</si>
  <si>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</si>
  <si>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</si>
  <si>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</si>
  <si>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</si>
  <si>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</si>
  <si>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</si>
  <si>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</si>
  <si>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</si>
  <si>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</si>
  <si>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</si>
  <si>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</si>
  <si>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</si>
  <si>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</si>
  <si>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</si>
  <si>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</si>
  <si>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</si>
  <si>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</si>
  <si>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</si>
  <si>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</si>
  <si>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</si>
  <si>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</si>
  <si>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</si>
  <si>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</si>
  <si>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</si>
  <si>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</si>
  <si>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</si>
  <si>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</si>
  <si>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</si>
  <si>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</si>
  <si>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</si>
  <si>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</si>
  <si>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</si>
  <si>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</si>
  <si>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</si>
  <si>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</si>
  <si>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</si>
  <si>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</si>
  <si>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</si>
  <si>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</si>
  <si>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</si>
  <si>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</si>
  <si>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</si>
  <si>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</si>
  <si>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</si>
  <si>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</si>
  <si>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</si>
  <si>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</si>
  <si>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</si>
  <si>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</si>
  <si>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</si>
  <si>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</si>
  <si>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</si>
  <si>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</si>
  <si>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</si>
  <si>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</si>
  <si>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</si>
  <si>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</si>
  <si>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</si>
  <si>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</si>
  <si>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</si>
  <si>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</si>
  <si>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</si>
  <si>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</si>
  <si>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</si>
  <si>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</si>
  <si>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</si>
  <si>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</si>
  <si>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</si>
  <si>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</si>
  <si>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</si>
  <si>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</si>
  <si>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</si>
  <si>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</si>
  <si>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</si>
  <si>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</si>
  <si>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</si>
  <si>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</si>
  <si>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</si>
  <si>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</si>
  <si>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</si>
  <si>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</si>
  <si>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</si>
  <si>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</si>
  <si>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</si>
  <si>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</si>
  <si>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</si>
  <si>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</si>
  <si>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</si>
  <si>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</si>
  <si>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</si>
  <si>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</si>
  <si>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</si>
  <si>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</si>
  <si>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</si>
  <si>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</si>
  <si>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</si>
  <si>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</si>
  <si>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</si>
  <si>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</si>
  <si>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</si>
  <si>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</si>
  <si>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</si>
  <si>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</si>
  <si>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</si>
  <si>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</si>
  <si>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</si>
  <si>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</si>
  <si>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</si>
  <si>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</si>
  <si>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</si>
  <si>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</si>
  <si>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</si>
  <si>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</si>
  <si>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</si>
  <si>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</si>
  <si>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</si>
  <si>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</si>
  <si>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</si>
  <si>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</si>
  <si>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</si>
  <si>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</si>
  <si>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</si>
  <si>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</si>
  <si>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</si>
  <si>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</si>
  <si>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</si>
  <si>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</si>
  <si>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</si>
  <si>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</si>
  <si>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</si>
  <si>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</si>
  <si>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</si>
  <si>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</si>
  <si>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</si>
  <si>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</si>
  <si>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</si>
  <si>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</si>
  <si>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</si>
  <si>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</si>
  <si>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</si>
  <si>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</si>
  <si>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</si>
  <si>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</si>
  <si>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</si>
  <si>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</si>
  <si>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</si>
  <si>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</si>
  <si>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</si>
  <si>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</si>
  <si>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</si>
  <si>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</si>
  <si>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</si>
  <si>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</si>
  <si>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</si>
  <si>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</si>
  <si>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</si>
  <si>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</si>
  <si>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</si>
  <si>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</si>
  <si>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</si>
  <si>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</si>
  <si>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</si>
  <si>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</si>
  <si>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</si>
  <si>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</si>
  <si>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</si>
  <si>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</si>
  <si>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</si>
  <si>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</si>
  <si>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</si>
  <si>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</si>
  <si>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</si>
  <si>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</si>
  <si>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</si>
  <si>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</si>
  <si>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</si>
  <si>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</si>
  <si>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</si>
  <si>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</si>
  <si>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</si>
  <si>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</si>
  <si>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</si>
  <si>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</si>
  <si>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</si>
  <si>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</si>
  <si>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</si>
  <si>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</si>
  <si>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</si>
  <si>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</si>
  <si>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</si>
  <si>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</si>
  <si>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</si>
  <si>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</si>
  <si>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</si>
  <si>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</si>
  <si>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</si>
  <si>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</si>
  <si>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</si>
  <si>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</si>
  <si>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</si>
  <si>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</si>
  <si>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</si>
  <si>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</si>
  <si>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</si>
  <si>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</si>
  <si>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</si>
  <si>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</si>
  <si>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</si>
  <si>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</si>
  <si>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</si>
  <si>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</si>
  <si>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</si>
  <si>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</si>
  <si>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</si>
  <si>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</si>
  <si>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</si>
  <si>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</si>
  <si>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</si>
  <si>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</si>
  <si>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</si>
  <si>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</si>
  <si>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</si>
  <si>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</si>
  <si>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</si>
  <si>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</si>
  <si>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</si>
  <si>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</si>
  <si>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</si>
  <si>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</si>
  <si>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</si>
  <si>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</si>
  <si>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</si>
  <si>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</si>
  <si>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</si>
  <si>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</si>
  <si>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</si>
  <si>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</si>
  <si>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</si>
  <si>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</si>
  <si>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</si>
  <si>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</si>
  <si>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</si>
  <si>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</si>
  <si>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</si>
  <si>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</si>
  <si>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</si>
  <si>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</si>
  <si>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</si>
  <si>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</si>
  <si>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</si>
  <si>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</si>
  <si>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</si>
  <si>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</si>
  <si>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</si>
  <si>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</si>
  <si>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</si>
  <si>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</si>
  <si>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</si>
  <si>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</si>
  <si>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</si>
  <si>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</si>
  <si>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</si>
  <si>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</si>
  <si>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</si>
  <si>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</si>
  <si>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</si>
  <si>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</si>
  <si>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</si>
  <si>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</si>
  <si>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</si>
  <si>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</si>
  <si>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</si>
  <si>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</si>
  <si>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</si>
  <si>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</si>
  <si>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</si>
  <si>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</si>
  <si>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</si>
  <si>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</si>
  <si>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</si>
  <si>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</si>
  <si>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</si>
  <si>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</si>
  <si>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</si>
  <si>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</si>
  <si>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</si>
  <si>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</si>
  <si>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</si>
  <si>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</si>
  <si>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</si>
  <si>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</si>
  <si>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</si>
  <si>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</si>
  <si>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</si>
  <si>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</si>
  <si>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</si>
  <si>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</si>
  <si>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</si>
  <si>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</si>
  <si>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</si>
  <si>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</si>
  <si>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</si>
  <si>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</si>
  <si>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</si>
  <si>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</si>
  <si>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</si>
  <si>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</si>
  <si>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</si>
  <si>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</si>
  <si>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</si>
  <si>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</si>
  <si>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</si>
  <si>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</si>
  <si>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</si>
  <si>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</si>
  <si>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</si>
  <si>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</si>
  <si>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</si>
  <si>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</si>
  <si>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</si>
  <si>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</si>
  <si>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</si>
  <si>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</si>
  <si>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</si>
  <si>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</si>
  <si>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</si>
  <si>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</si>
  <si>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</si>
  <si>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</si>
  <si>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</si>
  <si>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</si>
  <si>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</si>
  <si>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</si>
  <si>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</si>
  <si>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</si>
  <si>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</si>
  <si>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</si>
  <si>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</si>
  <si>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</si>
  <si>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</si>
  <si>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</si>
  <si>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</si>
  <si>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</si>
  <si>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</si>
  <si>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</si>
  <si>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</si>
  <si>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</si>
  <si>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</si>
  <si>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</si>
  <si>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</si>
  <si>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</si>
  <si>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</si>
  <si>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</si>
  <si>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</si>
  <si>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</si>
  <si>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</si>
  <si>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</si>
  <si>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</si>
  <si>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</si>
  <si>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</si>
  <si>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</si>
  <si>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</si>
  <si>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</si>
  <si>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</si>
  <si>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</si>
  <si>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</si>
  <si>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</si>
  <si>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</si>
  <si>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</si>
  <si>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</si>
  <si>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</si>
  <si>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</si>
  <si>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</si>
  <si>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</si>
  <si>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</si>
  <si>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</si>
  <si>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</si>
  <si>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</si>
  <si>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</si>
  <si>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</si>
  <si>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</si>
  <si>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</si>
  <si>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</si>
  <si>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</si>
  <si>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</si>
  <si>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</si>
  <si>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</si>
  <si>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</si>
  <si>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</si>
  <si>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</si>
  <si>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</si>
  <si>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</si>
  <si>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</si>
  <si>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</si>
  <si>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</si>
  <si>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</si>
  <si>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</si>
  <si>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</si>
  <si>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</si>
  <si>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</si>
  <si>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</si>
  <si>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</si>
  <si>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</si>
  <si>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</si>
  <si>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</si>
  <si>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</si>
  <si>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</si>
  <si>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</si>
  <si>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</si>
  <si>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</si>
  <si>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</si>
  <si>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</si>
  <si>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</si>
  <si>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</si>
  <si>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</si>
  <si>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</si>
  <si>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</si>
  <si>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</si>
  <si>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</si>
  <si>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</si>
  <si>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</si>
  <si>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</si>
  <si>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</si>
  <si>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</si>
  <si>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</si>
  <si>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</si>
  <si>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</si>
  <si>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</si>
  <si>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</si>
  <si>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</si>
  <si>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</si>
  <si>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</si>
  <si>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</si>
  <si>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</si>
  <si>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</si>
  <si>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</si>
  <si>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</si>
  <si>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</si>
  <si>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</si>
  <si>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</si>
  <si>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</si>
  <si>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</si>
  <si>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</si>
  <si>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</si>
  <si>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</si>
  <si>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</si>
  <si>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</si>
  <si>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</si>
  <si>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</si>
  <si>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</si>
  <si>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</si>
  <si>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</si>
  <si>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</si>
  <si>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</si>
  <si>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</si>
  <si>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</si>
  <si>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</si>
  <si>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</si>
  <si>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</si>
  <si>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</si>
  <si>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</si>
  <si>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</si>
  <si>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</si>
  <si>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</si>
  <si>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</si>
  <si>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</si>
  <si>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</si>
  <si>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</si>
  <si>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</si>
  <si>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</si>
  <si>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</si>
  <si>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</si>
  <si>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</si>
  <si>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</si>
  <si>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</si>
  <si>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</si>
  <si>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</si>
  <si>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</si>
  <si>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</si>
  <si>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</si>
  <si>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</si>
  <si>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</si>
  <si>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</si>
  <si>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</si>
  <si>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</si>
  <si>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</si>
  <si>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</si>
  <si>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</si>
  <si>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</si>
  <si>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</si>
  <si>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</si>
  <si>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</si>
  <si>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</si>
  <si>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</si>
  <si>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</si>
  <si>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</si>
  <si>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</si>
  <si>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</si>
  <si>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</si>
  <si>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</si>
  <si>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</si>
  <si>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</si>
  <si>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</si>
  <si>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</si>
  <si>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</si>
  <si>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</si>
  <si>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</si>
  <si>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</si>
  <si>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</si>
  <si>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</si>
  <si>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</si>
  <si>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</si>
  <si>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</si>
  <si>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</si>
  <si>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</si>
  <si>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</si>
  <si>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</si>
  <si>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</si>
  <si>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</si>
  <si>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</si>
  <si>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</si>
  <si>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</si>
  <si>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</si>
  <si>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</si>
  <si>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</si>
  <si>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</si>
  <si>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</si>
  <si>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</si>
  <si>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</si>
  <si>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</si>
  <si>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</si>
  <si>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</si>
  <si>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</si>
  <si>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</si>
  <si>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</si>
  <si>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</si>
  <si>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</si>
  <si>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</si>
  <si>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</si>
  <si>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</si>
  <si>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</si>
  <si>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</si>
  <si>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</si>
  <si>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</si>
  <si>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</si>
  <si>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</si>
  <si>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</si>
  <si>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</si>
  <si>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</si>
  <si>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</si>
  <si>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</si>
  <si>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</si>
  <si>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</si>
  <si>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</si>
  <si>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</si>
  <si>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</si>
  <si>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</si>
  <si>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</si>
  <si>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</si>
  <si>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</si>
  <si>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</si>
  <si>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</si>
  <si>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</si>
  <si>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</si>
  <si>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</si>
  <si>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</si>
  <si>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</si>
  <si>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</si>
  <si>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</si>
  <si>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</si>
  <si>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</si>
  <si>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</si>
  <si>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</si>
  <si>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</si>
  <si>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</si>
  <si>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</si>
  <si>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</si>
  <si>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</si>
  <si>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</si>
  <si>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</si>
  <si>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</si>
  <si>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</si>
  <si>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</si>
  <si>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</si>
  <si>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</si>
  <si>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</si>
  <si>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</si>
  <si>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</si>
  <si>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</si>
  <si>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</si>
  <si>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</si>
  <si>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</si>
  <si>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</si>
  <si>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</si>
  <si>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</si>
  <si>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</si>
  <si>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</si>
  <si>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</si>
  <si>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</si>
  <si>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</si>
  <si>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</si>
  <si>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</si>
  <si>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</si>
  <si>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</si>
  <si>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</si>
  <si>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</si>
  <si>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</si>
  <si>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</si>
  <si>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</si>
  <si>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</si>
  <si>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</si>
  <si>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</si>
  <si>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</si>
  <si>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</si>
  <si>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</si>
  <si>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</si>
  <si>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</si>
  <si>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</si>
  <si>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</si>
  <si>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</si>
  <si>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</si>
  <si>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</si>
  <si>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</si>
  <si>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</si>
  <si>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</si>
  <si>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</si>
  <si>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</si>
  <si>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</si>
  <si>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</si>
  <si>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</si>
  <si>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</si>
  <si>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</si>
  <si>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</si>
  <si>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</si>
  <si>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</si>
  <si>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</si>
  <si>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</si>
  <si>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</si>
  <si>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</si>
  <si>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</si>
  <si>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</si>
  <si>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</si>
  <si>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</si>
  <si>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</si>
  <si>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</si>
  <si>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</si>
  <si>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</si>
  <si>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</si>
  <si>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</si>
  <si>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</si>
  <si>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</si>
  <si>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</si>
  <si>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</si>
  <si>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</si>
  <si>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</si>
  <si>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</si>
  <si>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</si>
  <si>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</si>
  <si>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</si>
  <si>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</si>
  <si>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</si>
  <si>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</si>
  <si>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</si>
  <si>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</si>
  <si>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</si>
  <si>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</si>
  <si>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</si>
  <si>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</si>
  <si>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</si>
  <si>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</si>
  <si>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</si>
  <si>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</si>
  <si>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</si>
  <si>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</si>
  <si>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</si>
  <si>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</si>
  <si>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</si>
  <si>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</si>
  <si>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</si>
  <si>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</si>
  <si>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</si>
  <si>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</si>
  <si>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</si>
  <si>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</si>
  <si>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</si>
  <si>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</si>
  <si>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</si>
  <si>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</si>
  <si>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</si>
  <si>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</si>
  <si>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</si>
  <si>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</si>
  <si>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</si>
  <si>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</si>
  <si>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</si>
  <si>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</si>
  <si>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</si>
  <si>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</si>
  <si>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</si>
  <si>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</si>
  <si>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</si>
  <si>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</si>
  <si>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</si>
  <si>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</si>
  <si>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</si>
  <si>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</si>
  <si>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</si>
  <si>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</si>
  <si>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</si>
  <si>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</si>
  <si>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</si>
  <si>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</si>
  <si>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</si>
  <si>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</si>
  <si>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</si>
  <si>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</si>
  <si>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</si>
  <si>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</si>
  <si>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</si>
  <si>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</si>
  <si>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</si>
  <si>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</si>
  <si>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</si>
  <si>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</si>
  <si>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</si>
  <si>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</si>
  <si>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</si>
  <si>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</si>
  <si>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</si>
  <si>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</si>
  <si>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</si>
  <si>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</si>
  <si>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</si>
  <si>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</si>
  <si>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</si>
  <si>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</si>
  <si>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</si>
  <si>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</si>
  <si>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</si>
  <si>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</si>
  <si>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</si>
  <si>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</si>
  <si>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</si>
  <si>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</si>
  <si>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</si>
  <si>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</si>
  <si>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</si>
  <si>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</si>
  <si>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</si>
  <si>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</si>
  <si>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</si>
  <si>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</si>
  <si>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</si>
  <si>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</si>
  <si>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</si>
  <si>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</si>
  <si>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</si>
  <si>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</si>
  <si>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</si>
  <si>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</si>
  <si>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</si>
  <si>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</si>
  <si>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</si>
  <si>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</si>
  <si>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</si>
  <si>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</si>
  <si>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</si>
  <si>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</si>
  <si>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</si>
  <si>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</si>
  <si>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</si>
  <si>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</si>
  <si>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</si>
  <si>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</si>
  <si>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</si>
  <si>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</si>
  <si>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</si>
  <si>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</si>
  <si>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</si>
  <si>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</si>
  <si>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</si>
  <si>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</si>
  <si>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</si>
  <si>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</si>
  <si>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</si>
  <si>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</si>
  <si>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</si>
  <si>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</si>
  <si>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</si>
  <si>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</si>
  <si>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</si>
  <si>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</si>
  <si>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</si>
  <si>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</si>
  <si>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</si>
  <si>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</si>
  <si>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</si>
  <si>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</si>
  <si>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</si>
  <si>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</si>
  <si>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</si>
  <si>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</si>
  <si>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</si>
  <si>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</si>
  <si>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</si>
  <si>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</si>
  <si>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</si>
  <si>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</si>
  <si>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</si>
  <si>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</si>
  <si>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</si>
  <si>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</si>
  <si>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</si>
  <si>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</si>
  <si>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</si>
  <si>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</si>
  <si>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</si>
  <si>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</si>
  <si>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</si>
  <si>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</si>
  <si>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</si>
  <si>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</si>
  <si>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</si>
  <si>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</si>
  <si>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</si>
  <si>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</si>
  <si>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</si>
  <si>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</si>
  <si>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</si>
  <si>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</si>
  <si>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</si>
  <si>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</si>
  <si>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</si>
  <si>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</si>
  <si>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</si>
  <si>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</si>
  <si>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</si>
  <si>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</si>
  <si>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</si>
  <si>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</si>
  <si>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</si>
  <si>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</si>
  <si>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</si>
  <si>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</si>
  <si>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</si>
  <si>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</si>
  <si>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</si>
  <si>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</si>
  <si>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</si>
  <si>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</si>
  <si>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</si>
  <si>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</si>
  <si>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</si>
  <si>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</si>
  <si>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</si>
  <si>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</si>
  <si>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</si>
  <si>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</si>
  <si>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</si>
  <si>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</si>
  <si>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</si>
  <si>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</si>
  <si>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</si>
  <si>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</si>
  <si>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</si>
  <si>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</si>
  <si>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</si>
  <si>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</si>
  <si>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</si>
  <si>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</si>
  <si>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</si>
  <si>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</si>
  <si>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</si>
  <si>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</si>
  <si>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</si>
  <si>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</si>
  <si>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</si>
  <si>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</si>
  <si>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</si>
  <si>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</si>
  <si>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</si>
  <si>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</si>
  <si>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</si>
  <si>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</si>
  <si>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</si>
  <si>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</si>
  <si>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</si>
  <si>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</si>
  <si>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</si>
  <si>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</si>
  <si>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</si>
  <si>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</si>
  <si>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</si>
  <si>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</si>
  <si>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</si>
  <si>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</si>
  <si>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</si>
  <si>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</si>
  <si>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</si>
  <si>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</si>
  <si>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</si>
  <si>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</si>
  <si>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</si>
  <si>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</si>
  <si>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</si>
  <si>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</si>
  <si>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</si>
  <si>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</si>
  <si>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</si>
  <si>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</si>
  <si>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</si>
  <si>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</si>
  <si>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</si>
  <si>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</si>
  <si>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</si>
  <si>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</si>
  <si>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</si>
  <si>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</si>
  <si>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</si>
  <si>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</si>
  <si>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</si>
  <si>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</si>
  <si>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</si>
  <si>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</si>
  <si>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</si>
  <si>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</si>
  <si>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</si>
  <si>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</si>
  <si>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</si>
  <si>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</si>
  <si>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</si>
  <si>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</si>
  <si>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</si>
  <si>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</si>
  <si>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</si>
  <si>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</si>
  <si>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</si>
  <si>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</si>
  <si>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</si>
  <si>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</si>
  <si>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</si>
  <si>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</si>
  <si>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</si>
  <si>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</si>
  <si>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</si>
  <si>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</si>
  <si>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</si>
  <si>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</si>
  <si>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</si>
  <si>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</si>
  <si>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</si>
  <si>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</si>
  <si>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</si>
  <si>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</si>
  <si>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</si>
  <si>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</si>
  <si>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</si>
  <si>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</si>
  <si>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</si>
  <si>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</si>
  <si>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</si>
  <si>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</si>
  <si>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</si>
  <si>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</si>
  <si>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</si>
  <si>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</si>
  <si>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</si>
  <si>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</si>
  <si>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</si>
  <si>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</si>
  <si>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</si>
  <si>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</si>
  <si>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</si>
  <si>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</si>
  <si>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</si>
  <si>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</si>
  <si>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</si>
  <si>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</si>
  <si>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</si>
  <si>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</si>
  <si>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</si>
  <si>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</si>
  <si>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</si>
  <si>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</si>
  <si>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</si>
  <si>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</si>
  <si>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</si>
  <si>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</si>
  <si>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</si>
  <si>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</si>
  <si>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</si>
  <si>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</si>
  <si>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</si>
  <si>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</si>
  <si>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</si>
  <si>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</si>
  <si>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</si>
  <si>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</si>
  <si>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</si>
  <si>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</si>
  <si>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</si>
  <si>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</si>
  <si>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</si>
  <si>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</si>
  <si>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</si>
  <si>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</si>
  <si>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</si>
  <si>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</si>
  <si>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</si>
  <si>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</si>
  <si>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</si>
  <si>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</si>
  <si>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</si>
  <si>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</si>
  <si>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</si>
  <si>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</si>
  <si>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</si>
  <si>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</si>
  <si>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</si>
  <si>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</si>
  <si>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</si>
  <si>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</si>
  <si>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</si>
  <si>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</si>
  <si>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</si>
  <si>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</si>
  <si>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</si>
  <si>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</si>
  <si>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</si>
  <si>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</si>
  <si>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</si>
  <si>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</si>
  <si>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</si>
  <si>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</si>
  <si>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</si>
  <si>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</si>
  <si>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</si>
  <si>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</si>
  <si>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</si>
  <si>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</si>
  <si>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</si>
  <si>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</si>
  <si>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</si>
  <si>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</si>
  <si>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</si>
  <si>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</si>
  <si>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</si>
  <si>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</si>
  <si>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</si>
  <si>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</si>
  <si>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</si>
  <si>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</si>
  <si>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</si>
  <si>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</si>
  <si>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</si>
  <si>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</si>
  <si>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</si>
  <si>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</si>
  <si>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</si>
  <si>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</si>
  <si>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</si>
  <si>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</si>
  <si>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</si>
  <si>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</si>
  <si>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</si>
  <si>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</si>
  <si>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</si>
  <si>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</si>
  <si>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</si>
  <si>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</si>
  <si>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</si>
  <si>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</si>
  <si>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</si>
  <si>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</si>
  <si>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</si>
  <si>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</si>
  <si>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</si>
  <si>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</si>
  <si>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</si>
  <si>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</si>
  <si>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</si>
  <si>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</si>
  <si>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</si>
  <si>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</si>
  <si>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</si>
  <si>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</si>
  <si>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</si>
  <si>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</si>
  <si>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</si>
  <si>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</si>
  <si>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</si>
  <si>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</si>
  <si>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</si>
  <si>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</si>
  <si>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</si>
  <si>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</si>
  <si>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</si>
  <si>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</si>
  <si>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</si>
  <si>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</si>
  <si>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</si>
  <si>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</si>
  <si>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</si>
  <si>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</si>
  <si>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</si>
  <si>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</si>
  <si>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</si>
  <si>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</si>
  <si>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</si>
  <si>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</si>
  <si>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</si>
  <si>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</si>
  <si>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</si>
  <si>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</si>
  <si>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</si>
  <si>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</si>
  <si>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</si>
  <si>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</si>
  <si>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</si>
  <si>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</si>
  <si>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</si>
  <si>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</si>
  <si>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</si>
  <si>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</si>
  <si>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</si>
  <si>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</si>
  <si>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</si>
  <si>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</si>
  <si>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</si>
  <si>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</si>
  <si>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</si>
  <si>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</si>
  <si>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</si>
  <si>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</si>
  <si>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</si>
  <si>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</si>
  <si>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</si>
  <si>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</si>
  <si>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</si>
  <si>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</si>
  <si>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</si>
  <si>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</si>
  <si>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</si>
  <si>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</si>
  <si>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</si>
  <si>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</si>
  <si>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</si>
  <si>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</si>
  <si>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</si>
  <si>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</si>
  <si>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</si>
  <si>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</si>
  <si>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</si>
  <si>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</si>
  <si>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</si>
  <si>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</si>
  <si>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</si>
  <si>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</si>
  <si>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</si>
  <si>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</si>
  <si>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</si>
  <si>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</si>
  <si>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</si>
  <si>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</si>
  <si>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</si>
  <si>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</si>
  <si>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</si>
  <si>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</si>
  <si>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</si>
  <si>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</si>
  <si>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</si>
  <si>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</si>
  <si>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</si>
  <si>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</si>
  <si>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</si>
  <si>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</si>
  <si>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</si>
  <si>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</si>
  <si>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</si>
  <si>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</si>
  <si>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</si>
  <si>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</si>
  <si>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</si>
  <si>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</si>
  <si>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</si>
  <si>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</si>
  <si>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</si>
  <si>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</si>
  <si>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</si>
  <si>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</si>
  <si>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</si>
  <si>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</si>
  <si>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</si>
  <si>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</si>
  <si>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</si>
  <si>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</si>
  <si>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</si>
  <si>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</si>
  <si>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</si>
  <si>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</si>
  <si>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</si>
  <si>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</si>
  <si>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</si>
  <si>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</si>
  <si>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</si>
  <si>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</si>
  <si>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</si>
  <si>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</si>
  <si>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</si>
  <si>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</si>
  <si>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</si>
  <si>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</si>
  <si>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</si>
  <si>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</si>
  <si>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</si>
  <si>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</si>
  <si>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</si>
  <si>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</si>
  <si>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</si>
  <si>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</si>
  <si>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</si>
  <si>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</si>
  <si>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</si>
  <si>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</si>
  <si>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</si>
  <si>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</si>
  <si>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</si>
  <si>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</si>
  <si>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</si>
  <si>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</si>
  <si>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</si>
  <si>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</si>
  <si>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</si>
  <si>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</si>
  <si>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</si>
  <si>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</si>
  <si>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</si>
  <si>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</si>
  <si>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</si>
  <si>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</si>
  <si>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</si>
  <si>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</si>
  <si>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</si>
  <si>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</si>
  <si>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</si>
  <si>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</si>
  <si>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</si>
  <si>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</si>
  <si>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</si>
  <si>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</si>
  <si>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</si>
  <si>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</si>
  <si>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</si>
  <si>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</si>
  <si>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</si>
  <si>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</si>
  <si>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</si>
  <si>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</si>
  <si>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</si>
  <si>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</si>
  <si>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</si>
  <si>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</si>
  <si>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</si>
  <si>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</si>
  <si>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</si>
  <si>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</si>
  <si>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</si>
  <si>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</si>
  <si>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</si>
  <si>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</si>
  <si>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</si>
  <si>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</si>
  <si>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</si>
  <si>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</si>
  <si>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</si>
  <si>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</si>
  <si>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</si>
  <si>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</si>
  <si>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</si>
  <si>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</si>
  <si>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</si>
  <si>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</si>
  <si>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</si>
  <si>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</si>
  <si>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</si>
  <si>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</si>
  <si>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</si>
  <si>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</si>
  <si>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</si>
  <si>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</si>
  <si>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</si>
  <si>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</si>
  <si>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</si>
  <si>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</si>
  <si>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</si>
  <si>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</si>
  <si>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</si>
  <si>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</si>
  <si>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</si>
  <si>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</si>
  <si>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</si>
  <si>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</si>
  <si>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</si>
  <si>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</si>
  <si>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</si>
  <si>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</si>
  <si>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</si>
  <si>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</si>
  <si>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</si>
  <si>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</si>
  <si>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</si>
  <si>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</si>
  <si>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</si>
  <si>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</si>
  <si>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</si>
  <si>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</si>
  <si>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</si>
  <si>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</si>
  <si>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</si>
  <si>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</si>
  <si>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</si>
  <si>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</si>
  <si>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</si>
  <si>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</si>
  <si>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</si>
  <si>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</si>
  <si>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</si>
  <si>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</si>
  <si>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</si>
  <si>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</si>
  <si>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</si>
  <si>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</si>
  <si>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</si>
  <si>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</si>
  <si>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</si>
  <si>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</si>
  <si>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</si>
  <si>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</si>
  <si>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</si>
  <si>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</si>
  <si>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</si>
  <si>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</si>
  <si>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</si>
  <si>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</si>
  <si>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</si>
  <si>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</si>
  <si>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</si>
  <si>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</si>
  <si>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</si>
  <si>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</si>
  <si>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</si>
  <si>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</si>
  <si>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</si>
  <si>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</si>
  <si>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</si>
  <si>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</si>
  <si>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</si>
  <si>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</si>
  <si>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</si>
  <si>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</si>
  <si>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</si>
  <si>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</si>
  <si>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</si>
  <si>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</si>
  <si>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</si>
  <si>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</si>
  <si>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</si>
  <si>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</si>
  <si>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</si>
  <si>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</si>
  <si>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</si>
  <si>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</si>
  <si>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</si>
  <si>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</si>
  <si>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</si>
  <si>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</si>
  <si>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</si>
  <si>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</si>
  <si>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</si>
  <si>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</si>
  <si>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</si>
  <si>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</si>
  <si>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</si>
  <si>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</si>
  <si>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</si>
  <si>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</si>
  <si>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</si>
  <si>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</si>
  <si>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</si>
  <si>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</si>
  <si>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</si>
  <si>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</si>
  <si>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</si>
  <si>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</si>
  <si>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</si>
  <si>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</si>
  <si>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</si>
  <si>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</si>
  <si>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</si>
  <si>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</si>
  <si>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</si>
  <si>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</si>
  <si>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</si>
  <si>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</si>
  <si>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</si>
  <si>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</si>
  <si>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</si>
  <si>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</si>
  <si>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</si>
  <si>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</si>
  <si>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</si>
  <si>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</si>
  <si>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</si>
  <si>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</si>
  <si>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</si>
  <si>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</si>
  <si>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</si>
  <si>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</si>
  <si>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</si>
  <si>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</si>
  <si>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</si>
  <si>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</si>
  <si>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</si>
  <si>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</si>
  <si>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</si>
  <si>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</si>
  <si>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</si>
  <si>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</si>
  <si>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</si>
  <si>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</si>
  <si>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</si>
  <si>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</si>
  <si>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</si>
  <si>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</si>
  <si>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</si>
  <si>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</si>
  <si>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</si>
  <si>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</si>
  <si>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</si>
  <si>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</si>
  <si>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</si>
  <si>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</si>
  <si>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</si>
  <si>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</si>
  <si>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</si>
  <si>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</si>
  <si>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</si>
  <si>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</si>
  <si>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</si>
  <si>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</si>
  <si>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</si>
  <si>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</si>
  <si>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</si>
  <si>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</si>
  <si>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</si>
  <si>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</si>
  <si>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</si>
  <si>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</si>
  <si>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</si>
  <si>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</si>
  <si>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</si>
  <si>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</si>
  <si>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</si>
  <si>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</si>
  <si>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</si>
  <si>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</si>
  <si>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</si>
  <si>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</si>
  <si>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</si>
  <si>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</si>
  <si>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</si>
  <si>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</si>
  <si>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</si>
  <si>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</si>
  <si>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</si>
  <si>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</si>
  <si>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</si>
  <si>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</si>
  <si>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</si>
  <si>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</si>
  <si>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</si>
  <si>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</si>
  <si>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</si>
  <si>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</si>
  <si>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</si>
  <si>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</si>
  <si>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</si>
  <si>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</si>
  <si>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</si>
  <si>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</si>
  <si>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</si>
  <si>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</si>
  <si>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</si>
  <si>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</si>
  <si>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</si>
  <si>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</si>
  <si>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</si>
  <si>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</si>
  <si>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</si>
  <si>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</si>
  <si>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</si>
  <si>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</si>
  <si>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</si>
  <si>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</si>
  <si>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</si>
  <si>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</si>
  <si>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</si>
  <si>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</si>
  <si>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</si>
  <si>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</si>
  <si>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</si>
  <si>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</si>
  <si>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</si>
  <si>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</si>
  <si>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</si>
  <si>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</si>
  <si>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</si>
  <si>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</si>
  <si>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</si>
  <si>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</si>
  <si>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</si>
  <si>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</si>
  <si>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</si>
  <si>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</si>
  <si>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</si>
  <si>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</si>
  <si>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</si>
  <si>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</si>
  <si>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</si>
  <si>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</si>
  <si>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</si>
  <si>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</si>
  <si>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</si>
  <si>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</si>
  <si>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</si>
  <si>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</si>
  <si>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</si>
  <si>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</si>
  <si>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</si>
  <si>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</si>
  <si>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</si>
  <si>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</si>
  <si>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</si>
  <si>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</si>
  <si>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</si>
  <si>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</si>
  <si>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</si>
  <si>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</si>
  <si>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</si>
  <si>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</si>
  <si>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</si>
  <si>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</si>
  <si>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</si>
  <si>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</si>
  <si>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</si>
  <si>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</si>
  <si>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</si>
  <si>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</si>
  <si>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</si>
  <si>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</si>
  <si>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</si>
  <si>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</si>
  <si>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</si>
  <si>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</si>
  <si>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</si>
  <si>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</si>
  <si>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</si>
  <si>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</si>
  <si>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</si>
  <si>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</si>
  <si>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</si>
  <si>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</si>
  <si>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</si>
  <si>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</si>
  <si>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</si>
  <si>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</si>
  <si>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</si>
  <si>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</si>
  <si>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</si>
  <si>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</si>
  <si>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</si>
  <si>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</si>
  <si>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</si>
  <si>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</si>
  <si>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</si>
  <si>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</si>
  <si>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</si>
  <si>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</si>
  <si>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</si>
  <si>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</si>
  <si>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</si>
  <si>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</si>
  <si>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</si>
  <si>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</si>
  <si>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</si>
  <si>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</si>
  <si>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</si>
  <si>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</si>
  <si>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</si>
  <si>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</si>
  <si>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</si>
  <si>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</si>
  <si>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</si>
  <si>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</si>
  <si>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</si>
  <si>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</si>
  <si>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</si>
  <si>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</si>
  <si>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</si>
  <si>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</si>
  <si>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</si>
  <si>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</si>
  <si>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</si>
  <si>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</si>
  <si>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</si>
  <si>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</si>
  <si>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</si>
  <si>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</si>
  <si>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</si>
  <si>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</si>
  <si>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</si>
  <si>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</si>
  <si>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</si>
  <si>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</si>
  <si>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</si>
  <si>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</si>
  <si>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</si>
  <si>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</si>
  <si>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</si>
  <si>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</si>
  <si>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</si>
  <si>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</si>
  <si>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</si>
  <si>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</si>
  <si>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</si>
  <si>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</si>
  <si>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</si>
  <si>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</si>
  <si>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</si>
  <si>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</si>
  <si>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</si>
  <si>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</si>
  <si>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</si>
  <si>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</si>
  <si>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</si>
  <si>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</si>
  <si>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</si>
  <si>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</si>
  <si>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</si>
  <si>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</si>
  <si>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</si>
  <si>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</si>
  <si>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</si>
  <si>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</si>
  <si>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</si>
  <si>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</si>
  <si>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</si>
  <si>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</si>
  <si>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</si>
  <si>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</si>
  <si>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</si>
  <si>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</si>
  <si>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</si>
  <si>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</si>
  <si>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</si>
  <si>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</si>
  <si>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</si>
  <si>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</si>
  <si>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</si>
  <si>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</si>
  <si>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</si>
  <si>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</si>
  <si>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</si>
  <si>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</si>
  <si>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</si>
  <si>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</si>
  <si>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</si>
  <si>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</si>
  <si>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</si>
  <si>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</si>
  <si>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</si>
  <si>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</si>
  <si>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</si>
  <si>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</si>
  <si>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</si>
  <si>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</si>
  <si>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</si>
  <si>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</si>
  <si>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</si>
  <si>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</si>
  <si>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</si>
  <si>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</si>
  <si>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</si>
  <si>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</si>
  <si>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</si>
  <si>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</si>
  <si>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</si>
  <si>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</si>
  <si>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</si>
  <si>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</si>
  <si>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</si>
  <si>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</si>
  <si>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</si>
  <si>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</si>
  <si>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</si>
  <si>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</si>
  <si>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</si>
  <si>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</si>
  <si>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</si>
  <si>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</si>
  <si>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</si>
  <si>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</si>
  <si>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</si>
  <si>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</si>
  <si>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</si>
  <si>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</si>
  <si>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</si>
  <si>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</si>
  <si>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</si>
  <si>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</si>
  <si>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</si>
  <si>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</si>
  <si>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</si>
  <si>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</si>
  <si>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</si>
  <si>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</si>
  <si>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</si>
  <si>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</si>
  <si>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</si>
  <si>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</si>
  <si>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</si>
  <si>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</si>
  <si>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</si>
  <si>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</si>
  <si>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</si>
  <si>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</si>
  <si>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</si>
  <si>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</si>
  <si>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</si>
  <si>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</si>
  <si>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</si>
  <si>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</si>
  <si>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</si>
  <si>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</si>
  <si>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</si>
  <si>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</si>
  <si>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</si>
  <si>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</si>
  <si>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</si>
  <si>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</si>
  <si>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</si>
  <si>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</si>
  <si>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</si>
  <si>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</si>
  <si>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</si>
  <si>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</si>
  <si>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</si>
  <si>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</si>
  <si>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</si>
  <si>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</si>
  <si>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</si>
  <si>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</si>
  <si>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</si>
  <si>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</si>
  <si>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</si>
  <si>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</si>
  <si>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</si>
  <si>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</si>
  <si>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</si>
  <si>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</si>
  <si>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</si>
  <si>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</si>
  <si>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</si>
  <si>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</si>
  <si>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</si>
  <si>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</si>
  <si>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</si>
  <si>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</si>
  <si>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</si>
  <si>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</si>
  <si>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</si>
  <si>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</si>
  <si>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</si>
  <si>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</si>
  <si>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</si>
  <si>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</si>
  <si>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</si>
  <si>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</si>
  <si>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</si>
  <si>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</si>
  <si>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</si>
  <si>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</si>
  <si>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</si>
  <si>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</si>
  <si>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</si>
  <si>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</si>
  <si>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</si>
  <si>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</si>
  <si>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</si>
  <si>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</si>
  <si>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</si>
  <si>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</si>
  <si>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</si>
  <si>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</si>
  <si>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</si>
  <si>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</si>
  <si>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</si>
  <si>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</si>
  <si>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</si>
  <si>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</si>
  <si>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</si>
  <si>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</si>
  <si>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</si>
  <si>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</si>
  <si>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</si>
  <si>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</si>
  <si>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</si>
  <si>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</si>
  <si>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</si>
  <si>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</si>
  <si>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</si>
  <si>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</si>
  <si>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</si>
  <si>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</si>
  <si>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</si>
  <si>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</si>
  <si>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</si>
  <si>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</si>
  <si>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</si>
  <si>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</si>
  <si>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</si>
  <si>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</si>
  <si>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</si>
  <si>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</si>
  <si>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</si>
  <si>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</si>
  <si>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</si>
  <si>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</si>
  <si>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</si>
  <si>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</si>
  <si>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</si>
  <si>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</si>
  <si>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</si>
  <si>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</si>
  <si>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</si>
  <si>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</si>
  <si>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</si>
  <si>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</si>
  <si>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</si>
  <si>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</si>
  <si>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</si>
  <si>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</si>
  <si>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</si>
  <si>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</si>
  <si>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</si>
  <si>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</si>
  <si>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</si>
  <si>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</si>
  <si>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</si>
  <si>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</si>
  <si>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</si>
  <si>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</si>
  <si>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</si>
  <si>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</si>
  <si>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</si>
  <si>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</si>
  <si>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</si>
  <si>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</si>
  <si>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</si>
  <si>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</si>
  <si>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</si>
  <si>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</si>
  <si>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</si>
  <si>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</si>
  <si>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</si>
  <si>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</si>
  <si>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</si>
  <si>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</si>
  <si>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</si>
  <si>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</si>
  <si>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</si>
  <si>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</si>
  <si>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</si>
  <si>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</si>
  <si>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</si>
  <si>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</si>
  <si>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</si>
  <si>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</si>
  <si>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</si>
  <si>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</si>
  <si>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</si>
  <si>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</si>
  <si>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</si>
  <si>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</si>
  <si>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</si>
  <si>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</si>
  <si>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</si>
  <si>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</si>
  <si>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</si>
  <si>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</si>
  <si>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</si>
  <si>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</si>
  <si>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</si>
  <si>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</si>
  <si>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</si>
  <si>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</si>
  <si>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</si>
  <si>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</si>
  <si>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</si>
  <si>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</si>
  <si>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</si>
  <si>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</si>
  <si>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</si>
  <si>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</si>
  <si>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</si>
  <si>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</si>
  <si>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</si>
  <si>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</si>
  <si>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</si>
  <si>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</si>
  <si>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</si>
  <si>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</si>
  <si>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</si>
  <si>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</si>
  <si>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</si>
  <si>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</si>
  <si>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</si>
  <si>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</si>
  <si>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</si>
  <si>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</si>
  <si>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</si>
  <si>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</si>
  <si>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</si>
  <si>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</si>
  <si>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</si>
  <si>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</si>
  <si>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</si>
  <si>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</si>
  <si>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</si>
  <si>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</si>
  <si>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</si>
  <si>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</si>
  <si>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</si>
  <si>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</si>
  <si>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</si>
  <si>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</si>
  <si>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</si>
  <si>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</si>
  <si>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</si>
  <si>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</si>
  <si>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</si>
  <si>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</si>
  <si>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</si>
  <si>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</si>
  <si>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</si>
  <si>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</si>
  <si>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</si>
  <si>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</si>
  <si>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</si>
  <si>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</si>
  <si>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</si>
  <si>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</si>
  <si>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</si>
  <si>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</si>
  <si>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</si>
  <si>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</si>
  <si>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</si>
  <si>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</si>
  <si>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</si>
  <si>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</si>
  <si>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</si>
  <si>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</si>
  <si>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</si>
  <si>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</si>
  <si>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</si>
  <si>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</si>
  <si>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</si>
  <si>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</si>
  <si>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</si>
  <si>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</si>
  <si>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</si>
  <si>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</si>
  <si>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</si>
  <si>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</si>
  <si>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</si>
  <si>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</si>
  <si>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</si>
  <si>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</si>
  <si>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</si>
  <si>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</si>
  <si>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</si>
  <si>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</si>
  <si>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</si>
  <si>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</si>
  <si>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</si>
  <si>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</si>
  <si>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</si>
  <si>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</si>
  <si>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</si>
  <si>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</si>
  <si>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</si>
  <si>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</si>
  <si>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</si>
  <si>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</si>
  <si>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</si>
  <si>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</si>
  <si>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</si>
  <si>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</si>
  <si>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</si>
  <si>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</si>
  <si>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</si>
  <si>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</si>
  <si>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</si>
  <si>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</si>
  <si>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</si>
  <si>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</si>
  <si>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</si>
  <si>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</si>
  <si>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</si>
  <si>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</si>
  <si>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</si>
  <si>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</si>
  <si>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</si>
  <si>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</si>
  <si>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</si>
  <si>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</si>
  <si>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</si>
  <si>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</si>
  <si>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</si>
  <si>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</si>
  <si>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</si>
  <si>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</si>
  <si>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</si>
  <si>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</si>
  <si>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</si>
  <si>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</si>
  <si>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</si>
  <si>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</si>
  <si>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</si>
  <si>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</si>
  <si>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</si>
  <si>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</si>
  <si>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</si>
  <si>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</si>
  <si>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</si>
  <si>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</si>
  <si>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</si>
  <si>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</si>
  <si>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</si>
  <si>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</si>
  <si>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</si>
  <si>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</si>
  <si>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</si>
  <si>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</si>
  <si>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</si>
  <si>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</si>
  <si>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</si>
  <si>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</si>
  <si>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</si>
  <si>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</si>
  <si>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</si>
  <si>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</si>
  <si>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</si>
  <si>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</si>
  <si>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</si>
  <si>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</si>
  <si>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</si>
  <si>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</si>
  <si>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</si>
  <si>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</si>
  <si>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</si>
  <si>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</si>
  <si>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</si>
  <si>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</si>
  <si>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</si>
  <si>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</si>
  <si>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</si>
  <si>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</si>
  <si>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</si>
  <si>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</si>
  <si>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</si>
  <si>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</si>
  <si>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</si>
  <si>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</si>
  <si>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</si>
  <si>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</si>
  <si>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</si>
  <si>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</si>
  <si>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</si>
  <si>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</si>
  <si>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</si>
  <si>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</si>
  <si>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</si>
  <si>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</si>
  <si>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</si>
  <si>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</si>
  <si>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</si>
  <si>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</si>
  <si>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</si>
  <si>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</si>
  <si>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</si>
  <si>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</si>
  <si>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</si>
  <si>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</si>
  <si>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</si>
  <si>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</si>
  <si>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</si>
  <si>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</si>
  <si>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</si>
  <si>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</si>
  <si>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</si>
  <si>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</si>
  <si>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</si>
  <si>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</si>
  <si>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</si>
  <si>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</si>
  <si>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</si>
  <si>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</si>
  <si>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</si>
  <si>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</si>
  <si>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</si>
  <si>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</si>
  <si>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</si>
  <si>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</si>
  <si>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</si>
  <si>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</si>
  <si>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</si>
  <si>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</si>
  <si>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</si>
  <si>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</si>
  <si>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</si>
  <si>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</si>
  <si>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</si>
  <si>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</si>
  <si>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</si>
  <si>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</si>
  <si>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</si>
  <si>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</si>
  <si>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</si>
  <si>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</si>
  <si>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</si>
  <si>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</si>
  <si>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</si>
  <si>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</si>
  <si>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</si>
  <si>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</si>
  <si>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</si>
  <si>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</si>
  <si>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</si>
  <si>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</si>
  <si>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</si>
  <si>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</si>
  <si>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</si>
  <si>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</si>
  <si>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</si>
  <si>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</si>
  <si>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</si>
  <si>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</si>
  <si>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</si>
  <si>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</si>
  <si>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</si>
  <si>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</si>
  <si>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</si>
  <si>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</si>
  <si>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</si>
  <si>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</si>
  <si>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</si>
  <si>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</si>
  <si>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</si>
  <si>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</si>
  <si>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</si>
  <si>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</si>
  <si>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</si>
  <si>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</si>
  <si>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</si>
  <si>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</si>
  <si>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</si>
  <si>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</si>
  <si>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</si>
  <si>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</si>
  <si>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</si>
  <si>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</si>
  <si>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</si>
  <si>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</si>
  <si>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</si>
  <si>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</si>
  <si>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</si>
  <si>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</si>
  <si>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</si>
  <si>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</si>
  <si>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</si>
  <si>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</si>
  <si>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</si>
  <si>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</si>
  <si>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</si>
  <si>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</si>
  <si>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</si>
  <si>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</si>
  <si>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</si>
  <si>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</si>
  <si>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</si>
  <si>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</si>
  <si>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</si>
  <si>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</si>
  <si>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</si>
  <si>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</si>
  <si>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</si>
  <si>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</si>
  <si>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</si>
  <si>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</si>
  <si>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</si>
  <si>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</si>
  <si>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</si>
  <si>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</si>
  <si>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</si>
  <si>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</si>
  <si>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</si>
  <si>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</si>
  <si>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</si>
  <si>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</si>
  <si>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</si>
  <si>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</si>
  <si>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</si>
  <si>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</si>
  <si>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</si>
  <si>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</si>
  <si>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</si>
  <si>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</si>
  <si>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</si>
  <si>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</si>
  <si>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</si>
  <si>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</si>
  <si>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</si>
  <si>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</si>
  <si>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</si>
  <si>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</si>
  <si>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</si>
  <si>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</si>
  <si>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</si>
  <si>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</si>
  <si>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</si>
  <si>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</si>
  <si>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</si>
  <si>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</si>
  <si>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</si>
  <si>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</si>
  <si>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</si>
  <si>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</si>
  <si>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</si>
  <si>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</si>
  <si>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</si>
  <si>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</si>
  <si>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</si>
  <si>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</si>
  <si>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</si>
  <si>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</si>
  <si>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</si>
  <si>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</si>
  <si>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</si>
  <si>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</si>
  <si>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</si>
  <si>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</si>
  <si>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</si>
  <si>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</si>
  <si>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</si>
  <si>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</si>
  <si>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</si>
  <si>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</si>
  <si>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</si>
  <si>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</si>
  <si>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</si>
  <si>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</si>
  <si>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</si>
  <si>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</si>
  <si>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</si>
  <si>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</si>
  <si>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</si>
  <si>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</si>
  <si>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</si>
  <si>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</si>
  <si>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</si>
  <si>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</si>
  <si>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</si>
  <si>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</si>
  <si>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</si>
  <si>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</si>
  <si>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</si>
  <si>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</si>
  <si>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</si>
  <si>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</si>
  <si>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</si>
  <si>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</si>
  <si>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</si>
  <si>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</si>
  <si>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</si>
  <si>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</si>
  <si>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</si>
  <si>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</si>
  <si>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</si>
  <si>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</si>
  <si>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</si>
  <si>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</si>
  <si>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</si>
  <si>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</si>
  <si>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</si>
  <si>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</si>
  <si>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</si>
  <si>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</si>
  <si>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</si>
  <si>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</si>
  <si>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</si>
  <si>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</si>
  <si>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</si>
  <si>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</si>
  <si>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</si>
  <si>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</si>
  <si>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</si>
  <si>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</si>
  <si>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</si>
  <si>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</si>
  <si>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</si>
  <si>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</si>
  <si>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</si>
  <si>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</si>
  <si>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</si>
  <si>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</si>
  <si>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</si>
  <si>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</si>
  <si>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</si>
  <si>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</si>
  <si>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</si>
  <si>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</si>
  <si>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</si>
  <si>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</si>
  <si>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</si>
  <si>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</si>
  <si>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</si>
  <si>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</si>
  <si>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</si>
  <si>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</si>
  <si>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</si>
  <si>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</si>
  <si>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</si>
  <si>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</si>
  <si>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</si>
  <si>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</si>
  <si>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</si>
  <si>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</si>
  <si>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</si>
  <si>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</si>
  <si>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</si>
  <si>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</si>
  <si>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</si>
  <si>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</si>
  <si>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</si>
  <si>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</si>
  <si>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</si>
  <si>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</si>
  <si>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</si>
  <si>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</si>
  <si>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</si>
  <si>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</si>
  <si>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</si>
  <si>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</si>
  <si>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</si>
  <si>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</si>
  <si>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</si>
  <si>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</si>
  <si>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</si>
  <si>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</si>
  <si>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</si>
  <si>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</si>
  <si>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</si>
  <si>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</si>
  <si>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</si>
  <si>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</si>
  <si>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</si>
  <si>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</si>
  <si>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</si>
  <si>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</si>
  <si>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</si>
  <si>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</si>
  <si>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</si>
  <si>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</si>
  <si>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</si>
  <si>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</si>
  <si>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</si>
  <si>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</si>
  <si>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</si>
  <si>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</si>
  <si>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</si>
  <si>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</si>
  <si>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</si>
  <si>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</si>
  <si>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</si>
  <si>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</si>
  <si>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</si>
  <si>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</si>
  <si>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</si>
  <si>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</si>
  <si>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</si>
  <si>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</si>
  <si>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</si>
  <si>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</si>
  <si>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</si>
  <si>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</si>
  <si>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</si>
  <si>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</si>
  <si>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</si>
  <si>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</si>
  <si>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</si>
  <si>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</si>
  <si>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</si>
  <si>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</si>
  <si>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</si>
  <si>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</si>
  <si>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</si>
  <si>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</si>
  <si>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</si>
  <si>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</si>
  <si>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</si>
  <si>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</si>
  <si>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</si>
  <si>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</si>
  <si>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</si>
  <si>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</si>
  <si>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</si>
  <si>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</si>
  <si>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</si>
  <si>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</si>
  <si>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</si>
  <si>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</si>
  <si>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</si>
  <si>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</si>
  <si>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</si>
  <si>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</si>
  <si>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</si>
  <si>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</si>
  <si>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</si>
  <si>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</si>
  <si>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</si>
  <si>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</si>
  <si>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</si>
  <si>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</si>
  <si>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</si>
  <si>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</si>
  <si>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</si>
  <si>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</si>
  <si>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</si>
  <si>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</si>
  <si>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</si>
  <si>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</si>
  <si>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</si>
  <si>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</si>
  <si>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</si>
  <si>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</si>
  <si>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</si>
  <si>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</si>
  <si>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</si>
  <si>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</si>
  <si>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</si>
  <si>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</si>
  <si>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</si>
  <si>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</si>
  <si>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</si>
  <si>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</si>
  <si>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</si>
  <si>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</si>
  <si>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</si>
  <si>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</si>
  <si>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</si>
  <si>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</si>
  <si>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</si>
  <si>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</si>
  <si>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</si>
  <si>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</si>
  <si>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</si>
  <si>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</si>
  <si>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</si>
  <si>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</si>
  <si>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</si>
  <si>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</si>
  <si>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</si>
  <si>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</si>
  <si>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</si>
  <si>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</si>
  <si>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</si>
  <si>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</si>
  <si>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</si>
  <si>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</si>
  <si>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</si>
  <si>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</si>
  <si>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</si>
  <si>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</si>
  <si>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</si>
  <si>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</si>
  <si>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</si>
  <si>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</si>
  <si>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</si>
  <si>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</si>
  <si>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</si>
  <si>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</si>
  <si>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</si>
  <si>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</si>
  <si>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</si>
  <si>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</si>
  <si>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</si>
  <si>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</si>
  <si>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</si>
  <si>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</si>
  <si>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</si>
  <si>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</si>
  <si>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</si>
  <si>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</si>
  <si>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</si>
  <si>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</si>
  <si>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</si>
  <si>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</si>
  <si>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</si>
  <si>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</si>
  <si>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</si>
  <si>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</si>
  <si>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</si>
  <si>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</si>
  <si>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</si>
  <si>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</si>
  <si>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</si>
  <si>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</si>
  <si>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</si>
  <si>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</si>
  <si>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</si>
  <si>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</si>
  <si>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</si>
  <si>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</si>
  <si>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</si>
  <si>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</si>
  <si>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</si>
  <si>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</si>
  <si>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</si>
  <si>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</si>
  <si>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</si>
  <si>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</si>
  <si>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</si>
  <si>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</si>
  <si>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</si>
  <si>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</si>
  <si>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</si>
  <si>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</si>
  <si>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</si>
  <si>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</si>
  <si>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</si>
  <si>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</si>
  <si>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</si>
  <si>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</si>
  <si>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</si>
  <si>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</si>
  <si>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</si>
  <si>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</si>
  <si>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</si>
  <si>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</si>
  <si>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</si>
  <si>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</si>
  <si>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</si>
  <si>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</si>
  <si>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</si>
  <si>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</si>
  <si>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</si>
  <si>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</si>
  <si>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</si>
  <si>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</si>
  <si>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</si>
  <si>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</si>
  <si>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</si>
  <si>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</si>
  <si>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</si>
  <si>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</si>
  <si>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</si>
  <si>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</si>
  <si>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</si>
  <si>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</si>
  <si>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</si>
  <si>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</si>
  <si>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</si>
  <si>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</si>
  <si>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</si>
  <si>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</si>
  <si>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</si>
  <si>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</si>
  <si>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</si>
  <si>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</si>
  <si>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</si>
  <si>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</si>
  <si>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</si>
  <si>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</si>
  <si>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</si>
  <si>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</si>
  <si>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</si>
  <si>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</si>
  <si>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</si>
  <si>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</si>
  <si>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</si>
  <si>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</si>
  <si>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</si>
  <si>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</si>
  <si>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</si>
  <si>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</si>
  <si>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</si>
  <si>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</si>
  <si>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</si>
  <si>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</si>
  <si>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</si>
  <si>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</si>
  <si>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</si>
  <si>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</si>
  <si>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</si>
  <si>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</si>
  <si>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</si>
  <si>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</si>
  <si>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</si>
  <si>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</si>
  <si>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</si>
  <si>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</si>
  <si>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</si>
  <si>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</si>
  <si>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</si>
  <si>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</si>
  <si>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</si>
  <si>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</si>
  <si>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</si>
  <si>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</si>
  <si>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</si>
  <si>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</si>
  <si>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</si>
  <si>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</si>
  <si>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</si>
  <si>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</si>
  <si>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</si>
  <si>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</si>
  <si>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</si>
  <si>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</si>
  <si>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</si>
  <si>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</si>
  <si>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</si>
  <si>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</si>
  <si>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</si>
  <si>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</si>
  <si>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</si>
  <si>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</si>
  <si>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</si>
  <si>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</si>
  <si>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</si>
  <si>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</si>
  <si>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</si>
  <si>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</si>
  <si>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</si>
  <si>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</si>
  <si>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</si>
  <si>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</si>
  <si>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</si>
  <si>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</si>
  <si>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</si>
  <si>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</si>
  <si>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</si>
  <si>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</si>
  <si>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</si>
  <si>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</si>
  <si>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</si>
  <si>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</si>
  <si>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</si>
  <si>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</si>
  <si>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</si>
  <si>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</si>
  <si>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</si>
  <si>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</si>
  <si>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</si>
  <si>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</si>
  <si>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</si>
  <si>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</si>
  <si>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</si>
  <si>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</si>
  <si>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</si>
  <si>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</si>
  <si>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</si>
  <si>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</si>
  <si>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</si>
  <si>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</si>
  <si>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</si>
  <si>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</si>
  <si>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</si>
  <si>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</si>
  <si>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</si>
  <si>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</si>
  <si>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</si>
  <si>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</si>
  <si>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</si>
  <si>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</si>
  <si>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</si>
  <si>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</si>
  <si>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</si>
  <si>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</si>
  <si>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</si>
  <si>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</si>
  <si>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</si>
  <si>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</si>
  <si>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</si>
  <si>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</si>
  <si>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</si>
  <si>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</si>
  <si>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</si>
  <si>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</si>
  <si>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</si>
  <si>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</si>
  <si>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</si>
  <si>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</si>
  <si>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</si>
  <si>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</si>
  <si>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</si>
  <si>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</si>
  <si>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</si>
  <si>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</si>
  <si>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</si>
  <si>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</si>
  <si>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</si>
  <si>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</si>
  <si>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</si>
  <si>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</si>
  <si>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</si>
  <si>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</si>
  <si>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</si>
  <si>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</si>
  <si>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</si>
  <si>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</si>
  <si>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</si>
  <si>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</si>
  <si>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</si>
  <si>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</si>
  <si>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</si>
  <si>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</si>
  <si>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</si>
  <si>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</si>
  <si>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</si>
  <si>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</si>
  <si>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</si>
  <si>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</si>
  <si>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</si>
  <si>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</si>
  <si>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</si>
  <si>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</si>
  <si>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</si>
  <si>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</si>
  <si>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</si>
  <si>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</si>
  <si>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</si>
  <si>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</si>
  <si>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</si>
  <si>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</si>
  <si>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</si>
  <si>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</si>
  <si>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</si>
  <si>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</si>
  <si>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</si>
  <si>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</si>
  <si>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</si>
  <si>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</si>
  <si>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</si>
  <si>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</si>
  <si>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</si>
  <si>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</si>
  <si>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</si>
  <si>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</si>
  <si>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</si>
  <si>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</si>
  <si>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</si>
  <si>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</si>
  <si>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</si>
  <si>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</si>
  <si>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</si>
  <si>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</si>
  <si>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</si>
  <si>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</si>
  <si>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</si>
  <si>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</si>
  <si>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</si>
  <si>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</si>
  <si>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</si>
  <si>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</si>
  <si>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</si>
  <si>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</si>
  <si>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</si>
  <si>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</si>
  <si>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</si>
  <si>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</si>
  <si>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</si>
  <si>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</si>
  <si>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</si>
  <si>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</si>
  <si>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</si>
  <si>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</si>
  <si>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</si>
  <si>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</si>
  <si>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</si>
  <si>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</si>
  <si>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</si>
  <si>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</si>
  <si>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</si>
  <si>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</si>
  <si>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</si>
  <si>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</si>
  <si>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</si>
  <si>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</si>
  <si>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</si>
  <si>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</si>
  <si>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</si>
  <si>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</si>
  <si>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</si>
  <si>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</si>
  <si>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</si>
  <si>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</si>
  <si>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</si>
  <si>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</si>
  <si>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</si>
  <si>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</si>
  <si>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</si>
  <si>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</si>
  <si>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</si>
  <si>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</si>
  <si>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</si>
  <si>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</si>
  <si>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</si>
  <si>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</si>
  <si>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</si>
  <si>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</si>
  <si>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</si>
  <si>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</si>
  <si>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</si>
  <si>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</si>
  <si>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</si>
  <si>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</si>
  <si>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</si>
  <si>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</si>
  <si>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</si>
  <si>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</si>
  <si>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</si>
  <si>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</si>
  <si>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</si>
  <si>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</si>
  <si>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</si>
  <si>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</si>
  <si>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</si>
  <si>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</si>
  <si>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</si>
  <si>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</si>
  <si>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</si>
  <si>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</si>
  <si>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</si>
  <si>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</si>
  <si>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</si>
  <si>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</si>
  <si>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</si>
  <si>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</si>
  <si>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</si>
  <si>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</si>
  <si>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</si>
  <si>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</si>
  <si>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</si>
  <si>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</si>
  <si>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</si>
  <si>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</si>
  <si>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</si>
  <si>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</si>
  <si>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</si>
  <si>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</si>
  <si>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</si>
  <si>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</si>
  <si>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</si>
  <si>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</si>
  <si>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</si>
  <si>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</si>
  <si>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</si>
  <si>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</si>
  <si>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</si>
  <si>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</si>
  <si>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</si>
  <si>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</si>
  <si>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</si>
  <si>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</si>
  <si>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</si>
  <si>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</si>
  <si>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</si>
  <si>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</si>
  <si>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</si>
  <si>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</si>
  <si>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</si>
  <si>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</si>
  <si>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</si>
  <si>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</si>
  <si>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</si>
  <si>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</si>
  <si>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</si>
  <si>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</si>
  <si>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</si>
  <si>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</si>
  <si>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</si>
  <si>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</si>
  <si>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</si>
  <si>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</si>
  <si>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</si>
  <si>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</si>
  <si>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</si>
  <si>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</si>
  <si>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</si>
  <si>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</si>
  <si>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</si>
  <si>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</si>
  <si>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</si>
  <si>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</si>
  <si>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</si>
  <si>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</si>
  <si>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</si>
  <si>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</si>
  <si>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</si>
  <si>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</si>
  <si>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</si>
  <si>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</si>
  <si>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</si>
  <si>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</si>
  <si>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</si>
  <si>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</si>
  <si>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</si>
  <si>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</si>
  <si>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</si>
  <si>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</si>
  <si>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</si>
  <si>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</si>
  <si>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</si>
  <si>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</si>
  <si>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</si>
  <si>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</si>
  <si>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</si>
  <si>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</si>
  <si>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</si>
  <si>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</si>
  <si>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</si>
  <si>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</si>
  <si>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</si>
  <si>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</si>
  <si>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</si>
  <si>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</si>
  <si>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</si>
  <si>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</si>
  <si>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</si>
  <si>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</si>
  <si>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</si>
  <si>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</si>
  <si>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</si>
  <si>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</si>
  <si>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</si>
  <si>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</si>
  <si>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</si>
  <si>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</si>
  <si>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</si>
  <si>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</si>
  <si>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</si>
  <si>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</si>
  <si>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</si>
  <si>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</si>
  <si>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</si>
  <si>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</si>
  <si>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</si>
  <si>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</si>
  <si>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</si>
  <si>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</si>
  <si>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</si>
  <si>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</si>
  <si>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</si>
  <si>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</si>
  <si>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</si>
  <si>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</si>
  <si>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</si>
  <si>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</si>
  <si>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</si>
  <si>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</si>
  <si>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</si>
  <si>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</si>
  <si>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</si>
  <si>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</si>
  <si>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</si>
  <si>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</si>
  <si>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</si>
  <si>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</si>
  <si>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</si>
  <si>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</si>
  <si>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</si>
  <si>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</si>
  <si>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</si>
  <si>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</si>
  <si>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</si>
  <si>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</si>
  <si>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</si>
  <si>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</si>
  <si>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</si>
  <si>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</si>
  <si>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</si>
  <si>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</si>
  <si>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</si>
  <si>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</si>
  <si>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</si>
  <si>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</si>
  <si>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</si>
  <si>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</si>
  <si>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</si>
  <si>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</si>
  <si>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</si>
  <si>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</si>
  <si>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</si>
  <si>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</si>
  <si>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</si>
  <si>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</si>
  <si>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</si>
  <si>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</si>
  <si>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</si>
  <si>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</si>
  <si>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</si>
  <si>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</si>
  <si>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</si>
  <si>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</si>
  <si>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</si>
  <si>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</si>
  <si>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</si>
  <si>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</si>
  <si>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</si>
  <si>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</si>
  <si>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</si>
  <si>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</si>
  <si>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</si>
  <si>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</si>
  <si>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</si>
  <si>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</si>
  <si>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</si>
  <si>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</si>
  <si>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</si>
  <si>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</si>
  <si>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</si>
  <si>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</si>
  <si>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</si>
  <si>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</si>
  <si>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</si>
  <si>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</si>
  <si>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</si>
  <si>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</si>
  <si>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</si>
  <si>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</si>
  <si>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</si>
  <si>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</si>
  <si>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</si>
  <si>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</si>
  <si>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</si>
  <si>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</si>
  <si>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</si>
  <si>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</si>
  <si>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</si>
  <si>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</si>
  <si>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</si>
  <si>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</si>
  <si>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</si>
  <si>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</si>
  <si>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</si>
  <si>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</si>
  <si>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</si>
  <si>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</si>
  <si>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</si>
  <si>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</si>
  <si>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</si>
  <si>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</si>
  <si>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</si>
  <si>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</si>
  <si>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</si>
  <si>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</si>
  <si>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</si>
  <si>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</si>
  <si>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</si>
  <si>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</si>
  <si>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</si>
  <si>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</si>
  <si>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</si>
  <si>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</si>
  <si>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</si>
  <si>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</si>
  <si>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</si>
  <si>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</si>
  <si>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</si>
  <si>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</si>
  <si>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</si>
  <si>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</si>
  <si>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</si>
  <si>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</si>
  <si>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</si>
  <si>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</si>
  <si>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</si>
  <si>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</si>
  <si>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</si>
  <si>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</si>
  <si>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</si>
  <si>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</si>
  <si>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</si>
  <si>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</si>
  <si>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</si>
  <si>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</si>
  <si>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</si>
  <si>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</si>
  <si>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</si>
  <si>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</si>
  <si>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</si>
  <si>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</si>
  <si>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</si>
  <si>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</si>
  <si>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</si>
  <si>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</si>
  <si>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</si>
  <si>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</si>
  <si>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</si>
  <si>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</si>
  <si>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</si>
  <si>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</si>
  <si>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</si>
  <si>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</si>
  <si>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</si>
  <si>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</si>
  <si>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</si>
  <si>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</si>
  <si>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</si>
  <si>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</si>
  <si>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</si>
  <si>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</si>
  <si>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</si>
  <si>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</si>
  <si>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</si>
  <si>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</si>
  <si>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</si>
  <si>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</si>
  <si>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</si>
  <si>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</si>
  <si>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</si>
  <si>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</si>
  <si>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</si>
  <si>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</si>
  <si>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</si>
  <si>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</si>
  <si>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</si>
  <si>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</si>
  <si>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</si>
  <si>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</si>
  <si>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</si>
  <si>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</si>
  <si>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</si>
  <si>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</si>
  <si>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</si>
  <si>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</si>
  <si>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</si>
  <si>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</si>
  <si>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</si>
  <si>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</si>
  <si>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</si>
  <si>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</si>
  <si>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</si>
  <si>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</si>
  <si>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</si>
  <si>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</si>
  <si>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</si>
  <si>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</si>
  <si>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</si>
  <si>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</si>
  <si>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</si>
  <si>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</si>
  <si>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</si>
  <si>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</si>
  <si>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</si>
  <si>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</si>
  <si>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</si>
  <si>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</si>
  <si>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</si>
  <si>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</si>
  <si>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</si>
  <si>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</si>
  <si>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</si>
  <si>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</si>
  <si>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</si>
  <si>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</si>
  <si>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</si>
  <si>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</si>
  <si>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</si>
  <si>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</si>
  <si>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</si>
  <si>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</si>
  <si>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</si>
  <si>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</si>
  <si>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</si>
  <si>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</si>
  <si>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</si>
  <si>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</si>
  <si>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</si>
  <si>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</si>
  <si>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</si>
  <si>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</si>
  <si>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</si>
  <si>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</si>
  <si>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</si>
  <si>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</si>
  <si>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</si>
  <si>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</si>
  <si>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</si>
  <si>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</si>
  <si>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</si>
  <si>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</si>
  <si>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</si>
  <si>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</si>
  <si>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</si>
  <si>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</si>
  <si>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</si>
  <si>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</si>
  <si>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</si>
  <si>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</si>
  <si>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</si>
  <si>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</si>
  <si>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</si>
  <si>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</si>
  <si>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</si>
  <si>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</si>
  <si>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</si>
  <si>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</si>
  <si>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</si>
  <si>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</si>
  <si>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</si>
  <si>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</si>
  <si>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</si>
  <si>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</si>
  <si>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</si>
  <si>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</si>
  <si>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</si>
  <si>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</si>
  <si>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</si>
  <si>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</si>
  <si>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</si>
  <si>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</si>
  <si>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</si>
  <si>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</si>
  <si>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</si>
  <si>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</si>
  <si>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</si>
  <si>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</si>
  <si>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</si>
  <si>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</si>
  <si>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</si>
  <si>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</si>
  <si>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</si>
  <si>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</si>
  <si>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</si>
  <si>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</si>
  <si>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</si>
  <si>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</si>
  <si>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</si>
  <si>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</si>
  <si>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</si>
  <si>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</si>
  <si>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</si>
  <si>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</si>
  <si>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</si>
  <si>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</si>
  <si>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</si>
  <si>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</si>
  <si>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</si>
  <si>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</si>
  <si>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</si>
  <si>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</si>
  <si>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</si>
  <si>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</si>
  <si>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</si>
  <si>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</si>
  <si>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</si>
  <si>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</si>
  <si>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</si>
  <si>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</si>
  <si>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</si>
  <si>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</si>
  <si>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</si>
  <si>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</si>
  <si>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</si>
  <si>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</si>
  <si>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</si>
  <si>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</si>
  <si>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</si>
  <si>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</si>
  <si>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</si>
  <si>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</si>
  <si>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</si>
  <si>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</si>
  <si>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</si>
  <si>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</si>
  <si>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</si>
  <si>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</si>
  <si>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</si>
  <si>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</si>
  <si>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</si>
  <si>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</si>
  <si>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</si>
  <si>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</si>
  <si>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</si>
  <si>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</si>
  <si>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</si>
  <si>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</si>
  <si>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</si>
  <si>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</si>
  <si>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</si>
  <si>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</si>
  <si>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</si>
  <si>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</si>
  <si>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</si>
  <si>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</si>
  <si>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</si>
  <si>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</si>
  <si>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</si>
  <si>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</si>
  <si>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</si>
  <si>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</si>
  <si>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</si>
  <si>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</si>
  <si>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</si>
  <si>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</si>
  <si>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</si>
  <si>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</si>
  <si>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</si>
  <si>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</si>
  <si>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</si>
  <si>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</si>
  <si>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</si>
  <si>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</si>
  <si>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</si>
  <si>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</si>
  <si>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</si>
  <si>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</si>
  <si>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</si>
  <si>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</si>
  <si>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</si>
  <si>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</si>
  <si>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</si>
  <si>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</si>
  <si>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</si>
  <si>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</si>
  <si>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</si>
  <si>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</si>
  <si>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</si>
  <si>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</si>
  <si>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</si>
  <si>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</si>
  <si>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</si>
  <si>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</si>
  <si>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</si>
  <si>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</si>
  <si>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</si>
  <si>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</si>
  <si>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</si>
  <si>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</si>
  <si>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</si>
  <si>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</si>
  <si>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</si>
  <si>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</si>
  <si>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</si>
  <si>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</si>
  <si>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</si>
  <si>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</si>
  <si>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</si>
  <si>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</si>
  <si>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</si>
  <si>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</si>
  <si>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</si>
  <si>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</si>
  <si>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</si>
  <si>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</si>
  <si>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</si>
  <si>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</si>
  <si>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</si>
  <si>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</si>
  <si>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</si>
  <si>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</si>
  <si>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</si>
  <si>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</si>
  <si>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</si>
  <si>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</si>
  <si>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</si>
  <si>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</si>
  <si>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</si>
  <si>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</si>
  <si>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</si>
  <si>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</si>
  <si>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</si>
  <si>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</si>
  <si>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</si>
  <si>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</si>
  <si>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</si>
  <si>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</si>
  <si>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</si>
  <si>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</si>
  <si>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</si>
  <si>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</si>
  <si>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</si>
  <si>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</si>
  <si>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</si>
  <si>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</si>
  <si>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</si>
  <si>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</si>
  <si>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</si>
  <si>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</si>
  <si>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</si>
  <si>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</si>
  <si>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</si>
  <si>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</si>
  <si>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</si>
  <si>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</si>
  <si>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</si>
  <si>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</si>
  <si>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</si>
  <si>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</si>
  <si>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</si>
  <si>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</si>
  <si>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</si>
  <si>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</si>
  <si>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</si>
  <si>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</si>
  <si>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</si>
  <si>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</si>
  <si>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</si>
  <si>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</si>
  <si>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</si>
  <si>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</si>
  <si>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</si>
  <si>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</si>
  <si>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</si>
  <si>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</si>
  <si>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</si>
  <si>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</si>
  <si>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</si>
  <si>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</si>
  <si>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</si>
  <si>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</si>
  <si>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</si>
  <si>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</si>
  <si>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</si>
  <si>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</si>
  <si>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</si>
  <si>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</si>
  <si>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</si>
  <si>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</si>
  <si>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</si>
  <si>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</si>
  <si>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</si>
  <si>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</si>
  <si>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</si>
  <si>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</si>
  <si>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</si>
  <si>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</si>
  <si>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</si>
  <si>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</si>
  <si>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</si>
  <si>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</si>
  <si>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</si>
  <si>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</si>
  <si>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</si>
  <si>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</si>
  <si>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</si>
  <si>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</si>
  <si>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</si>
  <si>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</si>
  <si>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</si>
  <si>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</si>
  <si>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</si>
  <si>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</si>
  <si>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</si>
  <si>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</si>
  <si>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</si>
  <si>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</si>
  <si>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</si>
  <si>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</si>
  <si>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</si>
  <si>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</si>
  <si>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</si>
  <si>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</si>
  <si>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</si>
  <si>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</si>
  <si>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</si>
  <si>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</si>
  <si>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</si>
  <si>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</si>
  <si>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</si>
  <si>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</si>
  <si>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</si>
  <si>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</si>
  <si>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</si>
  <si>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</si>
  <si>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</si>
  <si>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</si>
  <si>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</si>
  <si>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</si>
  <si>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</si>
  <si>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</si>
  <si>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</si>
  <si>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</si>
  <si>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</si>
  <si>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</si>
  <si>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</si>
  <si>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</si>
  <si>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</si>
  <si>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</si>
  <si>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</si>
  <si>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</si>
  <si>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</si>
  <si>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</si>
  <si>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</si>
  <si>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</si>
  <si>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</si>
  <si>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</si>
  <si>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</si>
  <si>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</si>
  <si>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</si>
  <si>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</si>
  <si>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</si>
  <si>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</si>
  <si>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</si>
  <si>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</si>
  <si>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</si>
  <si>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</si>
  <si>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</si>
  <si>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</si>
  <si>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</si>
  <si>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</si>
  <si>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</si>
  <si>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</si>
  <si>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</si>
  <si>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</si>
  <si>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</si>
  <si>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</si>
  <si>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</si>
  <si>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</si>
  <si>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</si>
  <si>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</si>
  <si>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</si>
  <si>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</si>
  <si>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</si>
  <si>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</si>
  <si>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</si>
  <si>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</si>
  <si>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</si>
  <si>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</si>
  <si>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</si>
  <si>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</si>
  <si>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</si>
  <si>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</si>
  <si>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</si>
  <si>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</si>
  <si>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</si>
  <si>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</si>
  <si>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</si>
  <si>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</si>
  <si>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</si>
  <si>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</si>
  <si>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</si>
  <si>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</si>
  <si>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</si>
  <si>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</si>
  <si>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</si>
  <si>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</si>
  <si>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</si>
  <si>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</si>
  <si>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</si>
  <si>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</si>
  <si>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</si>
  <si>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</si>
  <si>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</si>
  <si>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</si>
  <si>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</si>
  <si>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</si>
  <si>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</si>
  <si>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</si>
  <si>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</si>
  <si>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</si>
  <si>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</si>
  <si>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</si>
  <si>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</si>
  <si>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</si>
  <si>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</si>
  <si>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</si>
  <si>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</si>
  <si>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</si>
  <si>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</si>
  <si>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</si>
  <si>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</si>
  <si>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</si>
  <si>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</si>
  <si>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</si>
  <si>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</si>
  <si>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</si>
  <si>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</si>
  <si>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</si>
  <si>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</si>
  <si>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</si>
  <si>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</si>
  <si>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</si>
  <si>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</si>
  <si>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</si>
  <si>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</si>
  <si>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</si>
  <si>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</si>
  <si>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</si>
  <si>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</si>
  <si>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</si>
  <si>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</si>
  <si>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</si>
  <si>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</si>
  <si>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</si>
  <si>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</si>
  <si>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</si>
  <si>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</si>
  <si>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</si>
  <si>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</si>
  <si>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</si>
  <si>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</si>
  <si>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</si>
  <si>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</si>
  <si>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</si>
  <si>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</si>
  <si>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</si>
  <si>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</si>
  <si>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</si>
  <si>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</si>
  <si>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</si>
  <si>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</si>
  <si>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</si>
  <si>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</si>
  <si>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</si>
  <si>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</si>
  <si>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</si>
  <si>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</si>
  <si>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</si>
  <si>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</si>
  <si>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</si>
  <si>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</si>
  <si>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</si>
  <si>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</si>
  <si>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</si>
  <si>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</si>
  <si>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</si>
  <si>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</si>
  <si>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</si>
  <si>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</si>
  <si>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</si>
  <si>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</si>
  <si>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</si>
  <si>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</si>
  <si>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</si>
  <si>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</si>
  <si>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</si>
  <si>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</si>
  <si>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</si>
  <si>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</si>
  <si>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</si>
  <si>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</si>
  <si>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</si>
  <si>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</si>
  <si>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</si>
  <si>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</si>
  <si>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</si>
  <si>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</si>
  <si>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</si>
  <si>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</si>
  <si>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</si>
  <si>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</si>
  <si>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</si>
  <si>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</si>
  <si>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</si>
  <si>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</si>
  <si>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</si>
  <si>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</si>
  <si>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</si>
  <si>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</si>
  <si>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</si>
  <si>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</si>
  <si>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</si>
  <si>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</si>
  <si>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</si>
  <si>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</si>
  <si>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</si>
  <si>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</si>
  <si>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</si>
  <si>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</si>
  <si>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</si>
  <si>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</si>
  <si>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</si>
  <si>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</si>
  <si>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</si>
  <si>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</si>
  <si>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</si>
  <si>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</si>
  <si>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</si>
  <si>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</si>
  <si>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</si>
  <si>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</si>
  <si>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</si>
  <si>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</si>
  <si>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</si>
  <si>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</si>
  <si>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</si>
  <si>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</si>
  <si>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</si>
  <si>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</si>
  <si>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</si>
  <si>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</si>
  <si>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</si>
  <si>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</si>
  <si>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</si>
  <si>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</si>
  <si>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</si>
  <si>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</si>
  <si>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</si>
  <si>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</si>
  <si>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</si>
  <si>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</si>
  <si>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</si>
  <si>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</si>
  <si>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</si>
  <si>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</si>
  <si>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</si>
  <si>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</si>
  <si>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</si>
  <si>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</si>
  <si>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</si>
  <si>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</si>
  <si>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</si>
  <si>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</si>
  <si>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</si>
  <si>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</si>
  <si>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</si>
  <si>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</si>
  <si>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</si>
  <si>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</si>
  <si>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</si>
  <si>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</si>
  <si>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</si>
  <si>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</si>
  <si>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</si>
  <si>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</si>
  <si>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</si>
  <si>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</si>
  <si>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</si>
  <si>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</si>
  <si>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</si>
  <si>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</si>
  <si>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</si>
  <si>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</si>
  <si>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</si>
  <si>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</si>
  <si>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</si>
  <si>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</si>
  <si>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</si>
  <si>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</si>
  <si>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</si>
  <si>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</si>
  <si>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</si>
  <si>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</si>
  <si>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</si>
  <si>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</si>
  <si>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</si>
  <si>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</si>
  <si>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</si>
  <si>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</si>
  <si>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</si>
  <si>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</si>
  <si>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</si>
  <si>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</si>
  <si>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</si>
  <si>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</si>
  <si>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</si>
  <si>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</si>
  <si>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</si>
  <si>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</si>
  <si>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</si>
  <si>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</si>
  <si>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</si>
  <si>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</si>
  <si>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</si>
  <si>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</si>
  <si>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</si>
  <si>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</si>
  <si>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</si>
  <si>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</si>
  <si>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</si>
  <si>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</si>
  <si>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</si>
  <si>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</si>
  <si>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</si>
  <si>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</si>
  <si>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</si>
  <si>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</si>
  <si>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</si>
  <si>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</si>
  <si>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</si>
  <si>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</si>
  <si>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</si>
  <si>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</si>
  <si>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</si>
  <si>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</si>
  <si>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</si>
  <si>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</si>
  <si>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</si>
  <si>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</si>
  <si>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</si>
  <si>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</si>
  <si>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</si>
  <si>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</si>
  <si>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</si>
  <si>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</si>
  <si>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</si>
  <si>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</si>
  <si>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</si>
  <si>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</si>
  <si>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</si>
  <si>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</si>
  <si>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</si>
  <si>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</si>
  <si>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</si>
  <si>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</si>
  <si>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</si>
  <si>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</si>
  <si>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</si>
  <si>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</si>
  <si>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</si>
  <si>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</si>
  <si>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</si>
  <si>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</si>
  <si>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</si>
  <si>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</si>
  <si>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</si>
  <si>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</si>
  <si>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</si>
  <si>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</si>
  <si>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</si>
  <si>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</si>
  <si>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</si>
  <si>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</si>
  <si>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</si>
  <si>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</si>
  <si>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</si>
  <si>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</si>
  <si>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</si>
  <si>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</si>
  <si>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</si>
  <si>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</si>
  <si>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</si>
  <si>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</si>
  <si>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</si>
  <si>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</si>
  <si>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</si>
  <si>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</si>
  <si>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</si>
  <si>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</si>
  <si>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</si>
  <si>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</si>
  <si>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</si>
  <si>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</si>
  <si>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</si>
  <si>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</si>
  <si>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</si>
  <si>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</si>
  <si>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</si>
  <si>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</si>
  <si>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</si>
  <si>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</si>
  <si>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</si>
  <si>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</si>
  <si>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</si>
  <si>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</si>
  <si>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</si>
  <si>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</si>
  <si>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</si>
  <si>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</si>
  <si>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</si>
  <si>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</si>
  <si>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</si>
  <si>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</si>
  <si>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</si>
  <si>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</si>
  <si>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</si>
  <si>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</si>
  <si>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</si>
  <si>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</si>
  <si>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</si>
  <si>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</si>
  <si>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</si>
  <si>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</si>
  <si>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</si>
  <si>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</si>
  <si>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</si>
  <si>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</si>
  <si>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</si>
  <si>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</si>
  <si>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</si>
  <si>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</si>
  <si>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</si>
  <si>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</si>
  <si>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</si>
  <si>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</si>
  <si>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</si>
  <si>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</si>
  <si>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</si>
  <si>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</si>
  <si>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</si>
  <si>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</si>
  <si>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</si>
  <si>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</si>
  <si>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</si>
  <si>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</si>
  <si>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</si>
  <si>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</si>
  <si>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</si>
  <si>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</si>
  <si>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</si>
  <si>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</si>
  <si>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</si>
  <si>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</si>
  <si>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</si>
  <si>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</si>
  <si>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</si>
  <si>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</si>
  <si>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</si>
  <si>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</si>
  <si>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</si>
  <si>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</si>
  <si>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</si>
  <si>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</si>
  <si>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</si>
  <si>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</si>
  <si>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</si>
  <si>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</si>
  <si>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</si>
  <si>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</si>
  <si>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</si>
  <si>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</si>
  <si>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</si>
  <si>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</si>
  <si>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</si>
  <si>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</si>
  <si>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</si>
  <si>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</si>
  <si>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</si>
  <si>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</si>
  <si>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</si>
  <si>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</si>
  <si>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</si>
  <si>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</si>
  <si>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</si>
  <si>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</si>
  <si>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</si>
  <si>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</si>
  <si>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</si>
  <si>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</si>
  <si>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</si>
  <si>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</si>
  <si>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</si>
  <si>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</si>
  <si>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</si>
  <si>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</si>
  <si>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</si>
  <si>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</si>
  <si>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</si>
  <si>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</si>
  <si>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</si>
  <si>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</si>
  <si>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</si>
  <si>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</si>
  <si>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</si>
  <si>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</si>
  <si>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</si>
  <si>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</si>
  <si>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</si>
  <si>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</si>
  <si>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</si>
  <si>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</si>
  <si>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</si>
  <si>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</si>
  <si>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</si>
  <si>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</si>
  <si>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</si>
  <si>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</si>
  <si>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</si>
  <si>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</si>
  <si>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</si>
  <si>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</si>
  <si>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</si>
  <si>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</si>
  <si>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</si>
  <si>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</si>
  <si>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</si>
  <si>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</si>
  <si>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</si>
  <si>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</si>
  <si>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</si>
  <si>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</si>
  <si>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</si>
  <si>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</si>
  <si>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</si>
  <si>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</si>
  <si>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</si>
  <si>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</si>
  <si>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</si>
  <si>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</si>
  <si>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</si>
  <si>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</si>
  <si>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</si>
  <si>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</si>
  <si>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</si>
  <si>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</si>
  <si>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</si>
  <si>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</si>
  <si>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</si>
  <si>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</si>
  <si>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</si>
  <si>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</si>
  <si>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</si>
  <si>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</si>
  <si>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</si>
  <si>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</si>
  <si>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</si>
  <si>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</si>
  <si>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</si>
  <si>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</si>
  <si>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</si>
  <si>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</si>
  <si>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</si>
  <si>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</si>
  <si>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</si>
  <si>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</si>
  <si>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</si>
  <si>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</si>
  <si>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</si>
  <si>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</si>
  <si>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</si>
  <si>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</si>
  <si>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</si>
  <si>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</si>
  <si>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</si>
  <si>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</si>
  <si>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</si>
  <si>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</si>
  <si>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</si>
  <si>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</si>
  <si>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</si>
  <si>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</si>
  <si>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</si>
  <si>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</si>
  <si>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</si>
  <si>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</si>
  <si>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</si>
  <si>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</si>
  <si>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</si>
  <si>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</si>
  <si>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</si>
  <si>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</si>
  <si>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</si>
  <si>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</si>
  <si>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</si>
  <si>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</si>
  <si>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</si>
  <si>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</si>
  <si>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</si>
  <si>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</si>
  <si>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</si>
  <si>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</si>
  <si>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</si>
  <si>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</si>
  <si>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</si>
  <si>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</si>
  <si>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</si>
  <si>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</si>
  <si>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</si>
  <si>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</si>
  <si>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</si>
  <si>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</si>
  <si>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</si>
  <si>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</si>
  <si>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</si>
  <si>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</si>
  <si>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</si>
  <si>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</si>
  <si>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</si>
  <si>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</si>
  <si>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</si>
  <si>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</si>
  <si>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</si>
  <si>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</si>
  <si>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</si>
  <si>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</si>
  <si>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</si>
  <si>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</si>
  <si>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</si>
  <si>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</si>
  <si>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</si>
  <si>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</si>
  <si>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</si>
  <si>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</si>
  <si>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</si>
  <si>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</si>
  <si>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</si>
  <si>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</si>
  <si>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</si>
  <si>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</si>
  <si>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</si>
  <si>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</si>
  <si>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</si>
  <si>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</si>
  <si>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</si>
  <si>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</si>
  <si>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</si>
  <si>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</si>
  <si>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</si>
  <si>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</si>
  <si>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</si>
  <si>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</si>
  <si>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</si>
  <si>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</si>
  <si>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</si>
  <si>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</si>
  <si>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</si>
  <si>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</si>
  <si>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</si>
  <si>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</si>
  <si>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</si>
  <si>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</si>
  <si>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</si>
  <si>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</si>
  <si>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</si>
  <si>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</si>
  <si>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</si>
  <si>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</si>
  <si>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</si>
  <si>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</si>
  <si>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</si>
  <si>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</si>
  <si>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</si>
  <si>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</si>
  <si>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</si>
  <si>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</si>
  <si>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</si>
  <si>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</si>
  <si>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</si>
  <si>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</si>
  <si>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</si>
  <si>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</si>
  <si>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</si>
  <si>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</si>
  <si>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</si>
  <si>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</si>
  <si>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</si>
  <si>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</si>
  <si>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</si>
  <si>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</si>
  <si>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</si>
  <si>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</si>
  <si>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</si>
  <si>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</si>
  <si>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</si>
  <si>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</si>
  <si>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</si>
  <si>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</si>
  <si>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</si>
  <si>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</si>
  <si>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</si>
  <si>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</si>
  <si>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</si>
  <si>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</si>
  <si>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</si>
  <si>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</si>
  <si>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</si>
  <si>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</si>
  <si>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</si>
  <si>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</si>
  <si>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</si>
  <si>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</si>
  <si>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</si>
  <si>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</si>
  <si>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</si>
  <si>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</si>
  <si>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</si>
  <si>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</si>
  <si>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</si>
  <si>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</si>
  <si>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</si>
  <si>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</si>
  <si>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</si>
  <si>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</si>
  <si>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</si>
  <si>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</si>
  <si>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</si>
  <si>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</si>
  <si>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</si>
  <si>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</si>
  <si>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</si>
  <si>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</si>
  <si>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</si>
  <si>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</si>
  <si>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</si>
  <si>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</si>
  <si>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</si>
  <si>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</si>
  <si>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</si>
  <si>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</si>
  <si>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</si>
  <si>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</si>
  <si>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</si>
  <si>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</si>
  <si>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</si>
  <si>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</si>
  <si>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</si>
  <si>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</si>
  <si>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</si>
  <si>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</si>
  <si>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</si>
  <si>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</si>
  <si>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</si>
  <si>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</si>
  <si>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</si>
  <si>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</si>
  <si>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</si>
  <si>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</si>
  <si>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</si>
  <si>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</si>
  <si>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</si>
  <si>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</si>
  <si>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</si>
  <si>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</si>
  <si>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</si>
  <si>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</si>
  <si>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</si>
  <si>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</si>
  <si>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</si>
  <si>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</si>
  <si>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</si>
  <si>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</si>
  <si>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</si>
  <si>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</si>
  <si>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</si>
  <si>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</si>
  <si>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</si>
  <si>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</si>
  <si>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</si>
  <si>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</si>
  <si>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</si>
  <si>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</si>
  <si>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</si>
  <si>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</si>
  <si>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</si>
  <si>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</si>
  <si>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</si>
  <si>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</si>
  <si>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</si>
  <si>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</si>
  <si>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</si>
  <si>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</si>
  <si>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</si>
  <si>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</si>
  <si>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</si>
  <si>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</si>
  <si>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</si>
  <si>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</si>
  <si>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</si>
  <si>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</si>
  <si>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</si>
  <si>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</si>
  <si>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</si>
  <si>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</si>
  <si>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</si>
  <si>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</si>
  <si>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</si>
  <si>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</si>
  <si>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</si>
  <si>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</si>
  <si>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</si>
  <si>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</si>
  <si>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</si>
  <si>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</si>
  <si>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</si>
  <si>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</si>
  <si>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</si>
  <si>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</si>
  <si>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</si>
  <si>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</si>
  <si>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</si>
  <si>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</si>
  <si>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</si>
  <si>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</si>
  <si>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</si>
  <si>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</si>
  <si>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</si>
  <si>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</si>
  <si>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</si>
  <si>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</si>
  <si>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</si>
  <si>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</si>
  <si>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</si>
  <si>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</si>
  <si>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</si>
  <si>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</si>
  <si>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</si>
  <si>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</si>
  <si>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</si>
  <si>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</si>
  <si>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</si>
  <si>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</si>
  <si>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</si>
  <si>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</si>
  <si>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</si>
  <si>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</si>
  <si>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</si>
  <si>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</si>
  <si>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</si>
  <si>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</si>
  <si>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</si>
  <si>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</si>
  <si>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</si>
  <si>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</si>
  <si>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</si>
  <si>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</si>
  <si>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</si>
  <si>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</si>
  <si>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</si>
  <si>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</si>
  <si>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</si>
  <si>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</si>
  <si>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</si>
  <si>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</si>
  <si>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</si>
  <si>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</si>
  <si>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</si>
  <si>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</si>
  <si>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</si>
  <si>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</si>
  <si>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</si>
  <si>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</si>
  <si>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</si>
  <si>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</si>
  <si>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</si>
  <si>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</si>
  <si>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</si>
  <si>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</si>
  <si>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</si>
  <si>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</si>
  <si>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</si>
  <si>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</si>
  <si>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</si>
  <si>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</si>
  <si>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</si>
  <si>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</si>
  <si>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</si>
  <si>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</si>
  <si>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</si>
  <si>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</si>
  <si>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</si>
  <si>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</si>
  <si>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</si>
  <si>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</si>
  <si>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</si>
  <si>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</si>
  <si>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</si>
  <si>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</si>
  <si>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</si>
  <si>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</si>
  <si>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</si>
  <si>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</si>
  <si>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</si>
  <si>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</si>
  <si>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</si>
  <si>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</si>
  <si>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</si>
  <si>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</si>
  <si>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</si>
  <si>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</si>
  <si>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</si>
  <si>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</si>
  <si>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</si>
  <si>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</si>
  <si>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</si>
  <si>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</si>
  <si>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</si>
  <si>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</si>
  <si>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</si>
  <si>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</si>
  <si>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</si>
  <si>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</si>
  <si>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</si>
  <si>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</si>
  <si>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</si>
  <si>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</si>
  <si>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</si>
  <si>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</si>
  <si>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</si>
  <si>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</si>
  <si>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</si>
  <si>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</si>
  <si>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</si>
  <si>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</si>
  <si>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</si>
  <si>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</si>
  <si>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</si>
  <si>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</si>
  <si>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</si>
  <si>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</si>
  <si>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</si>
  <si>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</si>
  <si>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</si>
  <si>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</si>
  <si>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</si>
  <si>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</si>
  <si>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</si>
  <si>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</si>
  <si>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</si>
  <si>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</si>
  <si>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</si>
  <si>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</si>
  <si>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</si>
  <si>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</si>
  <si>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</si>
  <si>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</si>
  <si>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</si>
  <si>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</si>
  <si>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</si>
  <si>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</si>
  <si>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</si>
  <si>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</si>
  <si>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</si>
  <si>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</si>
  <si>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</si>
  <si>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</si>
  <si>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</si>
  <si>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</si>
  <si>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</si>
  <si>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</si>
  <si>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</si>
  <si>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</si>
  <si>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</si>
  <si>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</si>
  <si>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</si>
  <si>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</si>
  <si>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</si>
  <si>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</si>
  <si>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</si>
  <si>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</si>
  <si>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</si>
  <si>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</si>
  <si>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</si>
  <si>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</si>
  <si>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</si>
  <si>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</si>
  <si>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</si>
  <si>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</si>
  <si>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</si>
  <si>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</si>
  <si>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</si>
  <si>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</si>
  <si>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</si>
  <si>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</si>
  <si>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</si>
  <si>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</si>
  <si>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</si>
  <si>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</si>
  <si>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</si>
  <si>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</si>
  <si>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</si>
  <si>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</si>
  <si>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</si>
  <si>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</si>
  <si>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</si>
  <si>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</si>
  <si>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</si>
  <si>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</si>
  <si>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</si>
  <si>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</si>
  <si>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</si>
  <si>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</si>
  <si>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</si>
  <si>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</si>
  <si>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</si>
  <si>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</si>
  <si>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</si>
  <si>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</si>
  <si>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</si>
  <si>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</si>
  <si>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</si>
  <si>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</si>
  <si>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</si>
  <si>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</si>
  <si>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</si>
  <si>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</si>
  <si>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</si>
  <si>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</si>
  <si>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</si>
  <si>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</si>
  <si>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</si>
  <si>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</si>
  <si>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</si>
  <si>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</si>
  <si>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</si>
  <si>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</si>
  <si>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</si>
  <si>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</si>
  <si>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</si>
  <si>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</si>
  <si>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</si>
  <si>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</si>
  <si>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</si>
  <si>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</si>
  <si>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</si>
  <si>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</si>
  <si>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</si>
  <si>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</si>
  <si>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</si>
  <si>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</si>
  <si>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</si>
  <si>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</si>
  <si>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</si>
  <si>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</si>
  <si>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</si>
  <si>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</si>
  <si>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</si>
  <si>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</si>
  <si>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</si>
  <si>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</si>
  <si>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</si>
  <si>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</si>
  <si>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</si>
  <si>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</si>
  <si>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</si>
  <si>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</si>
  <si>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</si>
  <si>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</si>
  <si>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</si>
  <si>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</si>
  <si>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</si>
  <si>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</si>
  <si>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</si>
  <si>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</si>
  <si>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</si>
  <si>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</si>
  <si>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</si>
  <si>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</si>
  <si>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</si>
  <si>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</si>
  <si>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</si>
  <si>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</si>
  <si>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</si>
  <si>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</si>
  <si>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</si>
  <si>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</si>
  <si>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</si>
  <si>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</si>
  <si>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</si>
  <si>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</si>
  <si>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</si>
  <si>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</si>
  <si>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</si>
  <si>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</si>
  <si>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</si>
  <si>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</si>
  <si>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</si>
  <si>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</si>
  <si>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</si>
  <si>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</si>
  <si>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</si>
  <si>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</si>
  <si>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</si>
  <si>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</si>
  <si>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</si>
  <si>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</si>
  <si>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</si>
  <si>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</si>
  <si>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</si>
  <si>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</si>
  <si>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</si>
  <si>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</si>
  <si>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</si>
  <si>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</si>
  <si>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</si>
  <si>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</si>
  <si>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</si>
  <si>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</si>
  <si>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</si>
  <si>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</si>
  <si>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</si>
  <si>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</si>
  <si>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</si>
  <si>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</si>
  <si>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</si>
  <si>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</si>
  <si>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</si>
  <si>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</si>
  <si>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</si>
  <si>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</si>
  <si>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</si>
  <si>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</si>
  <si>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</si>
  <si>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</si>
  <si>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</si>
  <si>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</si>
  <si>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</si>
  <si>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</si>
  <si>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</si>
  <si>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</si>
  <si>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</si>
  <si>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</si>
  <si>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</si>
  <si>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</si>
  <si>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</si>
  <si>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</si>
  <si>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</si>
  <si>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</si>
  <si>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</si>
  <si>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</si>
  <si>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</si>
  <si>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</si>
  <si>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</si>
  <si>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</si>
  <si>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</si>
  <si>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</si>
  <si>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</si>
  <si>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</si>
  <si>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</si>
  <si>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</si>
  <si>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</si>
  <si>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</si>
  <si>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</si>
  <si>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</si>
  <si>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</si>
  <si>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</si>
  <si>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</si>
  <si>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</si>
  <si>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</si>
  <si>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</si>
  <si>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</si>
  <si>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</si>
  <si>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</si>
  <si>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</si>
  <si>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</si>
  <si>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</si>
  <si>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</si>
  <si>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</si>
  <si>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</si>
  <si>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</si>
  <si>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</si>
  <si>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</si>
  <si>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</si>
  <si>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</si>
  <si>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</si>
  <si>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</si>
  <si>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</si>
  <si>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</si>
  <si>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</si>
  <si>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</si>
  <si>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</si>
  <si>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</si>
  <si>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</si>
  <si>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</si>
  <si>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</si>
  <si>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</si>
  <si>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</si>
  <si>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</si>
  <si>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</si>
  <si>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</si>
  <si>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</si>
  <si>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</si>
  <si>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</si>
  <si>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</si>
  <si>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</si>
  <si>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</si>
  <si>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</si>
  <si>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</si>
  <si>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</si>
  <si>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</si>
  <si>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</si>
  <si>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</si>
  <si>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</si>
  <si>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</si>
  <si>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</si>
  <si>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</si>
  <si>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</si>
  <si>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</si>
  <si>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</si>
  <si>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</si>
  <si>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</si>
  <si>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</si>
  <si>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</si>
  <si>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</si>
  <si>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</si>
  <si>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</si>
  <si>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</si>
  <si>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</si>
  <si>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</si>
  <si>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</si>
  <si>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</si>
  <si>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</si>
  <si>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</si>
  <si>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</si>
  <si>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</si>
  <si>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</si>
  <si>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</si>
  <si>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</si>
  <si>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</si>
  <si>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</si>
  <si>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</si>
  <si>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</si>
  <si>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</si>
  <si>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</si>
  <si>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</si>
  <si>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</si>
  <si>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</si>
  <si>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</si>
  <si>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</si>
  <si>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</si>
  <si>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</si>
  <si>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</si>
  <si>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</si>
  <si>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</si>
  <si>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</si>
  <si>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</si>
  <si>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</si>
  <si>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</si>
  <si>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</si>
  <si>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</si>
  <si>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</si>
  <si>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</si>
  <si>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</si>
  <si>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</si>
  <si>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</si>
  <si>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</si>
  <si>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</si>
  <si>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</si>
  <si>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</si>
  <si>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</si>
  <si>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</si>
  <si>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</si>
  <si>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</si>
  <si>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</si>
  <si>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</si>
  <si>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</si>
  <si>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</si>
  <si>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</si>
  <si>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</si>
  <si>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</si>
  <si>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</si>
  <si>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</si>
  <si>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</si>
  <si>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</si>
  <si>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</si>
  <si>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</si>
  <si>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</si>
  <si>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</si>
  <si>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</si>
  <si>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</si>
  <si>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</si>
  <si>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</si>
  <si>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</si>
  <si>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</si>
  <si>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</si>
  <si>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</si>
  <si>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</si>
  <si>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</si>
  <si>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</si>
  <si>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</si>
  <si>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</si>
  <si>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</si>
  <si>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</si>
  <si>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</si>
  <si>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</si>
  <si>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</si>
  <si>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</si>
  <si>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</si>
  <si>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</si>
  <si>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</si>
  <si>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</si>
  <si>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</si>
  <si>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</si>
  <si>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</si>
  <si>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</si>
  <si>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</si>
  <si>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</si>
  <si>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</si>
  <si>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</si>
  <si>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</si>
  <si>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</si>
  <si>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</si>
  <si>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</si>
  <si>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</si>
  <si>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</si>
  <si>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</si>
  <si>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</si>
  <si>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</si>
  <si>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</si>
  <si>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</si>
  <si>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</si>
  <si>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</si>
  <si>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</si>
  <si>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</si>
  <si>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</si>
  <si>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</si>
  <si>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</si>
  <si>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</si>
  <si>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</si>
  <si>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</si>
  <si>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</si>
  <si>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</si>
  <si>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</si>
  <si>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</si>
  <si>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</si>
  <si>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</si>
  <si>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</si>
  <si>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</si>
  <si>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</si>
  <si>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</si>
  <si>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</si>
  <si>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</si>
  <si>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</si>
  <si>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</si>
  <si>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</si>
  <si>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</si>
  <si>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</si>
  <si>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</si>
  <si>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</si>
  <si>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</si>
  <si>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</si>
  <si>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</si>
  <si>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</si>
  <si>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</si>
  <si>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</si>
  <si>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</si>
  <si>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</si>
  <si>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</si>
  <si>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</si>
  <si>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</si>
  <si>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</si>
  <si>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</si>
  <si>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</si>
  <si>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</si>
  <si>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</si>
  <si>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</si>
  <si>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</si>
  <si>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</si>
  <si>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</si>
  <si>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</si>
  <si>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</si>
  <si>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</si>
  <si>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</si>
  <si>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</si>
  <si>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</si>
  <si>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</si>
  <si>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</si>
  <si>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</si>
  <si>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</si>
  <si>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</si>
  <si>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</si>
  <si>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</si>
  <si>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</si>
  <si>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</si>
  <si>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</si>
  <si>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</si>
  <si>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</si>
  <si>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</si>
  <si>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</si>
  <si>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</si>
  <si>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</si>
  <si>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</si>
  <si>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</si>
  <si>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</si>
  <si>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</si>
  <si>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</si>
  <si>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</si>
  <si>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</si>
  <si>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</si>
  <si>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</si>
  <si>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</si>
  <si>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</si>
  <si>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</si>
  <si>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</si>
  <si>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</si>
  <si>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</si>
  <si>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</si>
  <si>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</si>
  <si>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</si>
  <si>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</si>
  <si>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</si>
  <si>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</si>
  <si>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</si>
  <si>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</si>
  <si>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</si>
  <si>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</si>
  <si>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</si>
  <si>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</si>
  <si>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</si>
  <si>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</si>
  <si>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</si>
  <si>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</si>
  <si>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</si>
  <si>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</si>
  <si>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</si>
  <si>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</si>
  <si>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</si>
  <si>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</si>
  <si>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</si>
  <si>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</si>
  <si>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</si>
  <si>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</si>
  <si>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</si>
  <si>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</si>
  <si>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</si>
  <si>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</si>
  <si>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</si>
  <si>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</si>
  <si>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</si>
  <si>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</si>
  <si>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</si>
  <si>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</si>
  <si>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</si>
  <si>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</si>
  <si>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</si>
  <si>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</si>
  <si>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</si>
  <si>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</si>
  <si>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</si>
  <si>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</si>
  <si>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</si>
  <si>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</si>
  <si>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</si>
  <si>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</si>
  <si>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</si>
  <si>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</si>
  <si>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</si>
  <si>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</si>
  <si>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</si>
  <si>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</si>
  <si>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</si>
  <si>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</si>
  <si>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</si>
  <si>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</si>
  <si>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</si>
  <si>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</si>
  <si>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</si>
  <si>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</si>
  <si>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</si>
  <si>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</si>
  <si>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</si>
  <si>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</si>
  <si>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</si>
  <si>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</si>
  <si>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</si>
  <si>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</si>
  <si>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</si>
  <si>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</si>
  <si>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</si>
  <si>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</si>
  <si>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</si>
  <si>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</si>
  <si>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</si>
  <si>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</si>
  <si>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</si>
  <si>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</si>
  <si>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</si>
  <si>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</si>
  <si>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</si>
  <si>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</si>
  <si>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</si>
  <si>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</si>
  <si>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</si>
  <si>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</si>
  <si>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</si>
  <si>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</si>
  <si>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</si>
  <si>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</si>
  <si>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</si>
  <si>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</si>
  <si>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</si>
  <si>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</si>
  <si>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</si>
  <si>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</si>
  <si>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</si>
  <si>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</si>
  <si>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</si>
  <si>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</si>
  <si>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</si>
  <si>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</si>
  <si>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</si>
  <si>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</si>
  <si>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</si>
  <si>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</si>
  <si>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</si>
  <si>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</si>
  <si>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</si>
  <si>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</si>
  <si>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</si>
  <si>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</si>
  <si>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</si>
  <si>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</si>
  <si>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</si>
  <si>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</si>
  <si>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</si>
  <si>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</si>
  <si>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</si>
  <si>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</si>
  <si>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</si>
  <si>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</si>
  <si>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</si>
  <si>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</si>
  <si>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</si>
  <si>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</si>
  <si>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</si>
  <si>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</si>
  <si>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</si>
  <si>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</si>
  <si>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</si>
  <si>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</si>
  <si>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</si>
  <si>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</si>
  <si>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</si>
  <si>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</si>
  <si>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</si>
  <si>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</si>
  <si>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</si>
  <si>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</si>
  <si>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</si>
  <si>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</si>
  <si>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</si>
  <si>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</si>
  <si>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</si>
  <si>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</si>
  <si>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</si>
  <si>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</si>
  <si>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</si>
  <si>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</si>
  <si>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</si>
  <si>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</si>
  <si>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</si>
  <si>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</si>
  <si>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</si>
  <si>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</si>
  <si>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</si>
  <si>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</si>
  <si>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</si>
  <si>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</si>
  <si>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</si>
  <si>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</si>
  <si>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</si>
  <si>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</si>
  <si>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</si>
  <si>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</si>
  <si>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</si>
  <si>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</si>
  <si>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</si>
  <si>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</si>
  <si>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</si>
  <si>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</si>
  <si>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</si>
  <si>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</si>
  <si>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</si>
  <si>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</si>
  <si>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</si>
  <si>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</si>
  <si>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</si>
  <si>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</si>
  <si>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</si>
  <si>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</si>
  <si>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</si>
  <si>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</si>
  <si>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</si>
  <si>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</si>
  <si>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</si>
  <si>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</si>
  <si>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</si>
  <si>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</si>
  <si>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</si>
  <si>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</si>
  <si>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</si>
  <si>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</si>
  <si>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</si>
  <si>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</si>
  <si>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</si>
  <si>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</si>
  <si>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</si>
  <si>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</si>
  <si>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</si>
  <si>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</si>
  <si>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</si>
  <si>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</si>
  <si>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</si>
  <si>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</si>
  <si>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</si>
  <si>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</si>
  <si>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</si>
  <si>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</si>
  <si>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</si>
  <si>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</si>
  <si>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</si>
  <si>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</si>
  <si>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</si>
  <si>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</si>
  <si>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</si>
  <si>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</si>
  <si>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</si>
  <si>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</si>
  <si>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</si>
  <si>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</si>
  <si>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</si>
  <si>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</si>
  <si>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</si>
  <si>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</si>
  <si>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</si>
  <si>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</si>
  <si>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</si>
  <si>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</si>
  <si>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</si>
  <si>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</si>
  <si>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</si>
  <si>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</si>
  <si>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</si>
  <si>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</si>
  <si>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</si>
  <si>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</si>
  <si>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</si>
  <si>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</si>
  <si>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</si>
  <si>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</si>
  <si>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</si>
  <si>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</si>
  <si>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</si>
  <si>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</si>
  <si>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</si>
  <si>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</si>
  <si>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</si>
  <si>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</si>
  <si>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</si>
  <si>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</si>
  <si>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</si>
  <si>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</si>
  <si>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</si>
  <si>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</si>
  <si>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</si>
  <si>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</si>
  <si>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</si>
  <si>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</si>
  <si>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</si>
  <si>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</si>
  <si>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</si>
  <si>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</si>
  <si>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</si>
  <si>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</si>
  <si>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</si>
  <si>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</si>
  <si>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</si>
  <si>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</si>
  <si>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</si>
  <si>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</si>
  <si>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</si>
  <si>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</si>
  <si>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</si>
  <si>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</si>
  <si>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</si>
  <si>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</si>
  <si>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</si>
  <si>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</si>
  <si>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</si>
  <si>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</si>
  <si>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</si>
  <si>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</si>
  <si>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</si>
  <si>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</si>
  <si>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</si>
  <si>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</si>
  <si>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</si>
  <si>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</si>
  <si>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</si>
  <si>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</si>
  <si>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</si>
  <si>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</si>
  <si>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</si>
  <si>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</si>
  <si>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</si>
  <si>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</si>
  <si>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</si>
  <si>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</si>
  <si>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</si>
  <si>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</si>
  <si>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</si>
  <si>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</si>
  <si>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</si>
  <si>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</si>
  <si>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</si>
  <si>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</si>
  <si>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</si>
  <si>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</si>
  <si>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</si>
  <si>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</si>
  <si>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</si>
  <si>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</si>
  <si>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</si>
  <si>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</si>
  <si>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</si>
  <si>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</si>
  <si>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</si>
  <si>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</si>
  <si>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</si>
  <si>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</si>
  <si>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</si>
  <si>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</si>
  <si>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</si>
  <si>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</si>
  <si>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</si>
  <si>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</si>
  <si>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</si>
  <si>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</si>
  <si>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</si>
  <si>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</si>
  <si>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</si>
  <si>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</si>
  <si>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</si>
  <si>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</si>
  <si>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</si>
  <si>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</si>
  <si>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</si>
  <si>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</si>
  <si>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</si>
  <si>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</si>
  <si>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</si>
  <si>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</si>
  <si>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</si>
  <si>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</si>
  <si>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</si>
  <si>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</si>
  <si>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</si>
  <si>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</si>
  <si>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</si>
  <si>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</si>
  <si>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</si>
  <si>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</si>
  <si>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</si>
  <si>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</si>
  <si>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</si>
  <si>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</si>
  <si>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</si>
  <si>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</si>
  <si>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</si>
  <si>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</si>
  <si>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</si>
  <si>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</si>
  <si>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</si>
  <si>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</si>
  <si>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</si>
  <si>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</si>
  <si>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</si>
  <si>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</si>
  <si>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</si>
  <si>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</si>
  <si>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</si>
  <si>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</si>
  <si>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</si>
  <si>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</si>
  <si>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</si>
  <si>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</si>
  <si>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</si>
  <si>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</si>
  <si>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</si>
  <si>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</si>
  <si>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</si>
  <si>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</si>
  <si>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</si>
  <si>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</si>
  <si>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</si>
  <si>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</si>
  <si>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</si>
  <si>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</si>
  <si>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</si>
  <si>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</si>
  <si>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</si>
  <si>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</si>
  <si>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</si>
  <si>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</si>
  <si>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</si>
  <si>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</si>
  <si>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</si>
  <si>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</si>
  <si>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</si>
  <si>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</si>
  <si>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</si>
  <si>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</si>
  <si>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</si>
  <si>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</si>
  <si>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</si>
  <si>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</si>
  <si>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</si>
  <si>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</si>
  <si>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</si>
  <si>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</si>
  <si>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</si>
  <si>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</si>
  <si>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</si>
  <si>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</si>
  <si>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</si>
  <si>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</si>
  <si>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</si>
  <si>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</si>
  <si>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</si>
  <si>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</si>
  <si>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</si>
  <si>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</si>
  <si>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</si>
  <si>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</si>
  <si>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</si>
  <si>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</si>
  <si>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</si>
  <si>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</si>
  <si>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</si>
  <si>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</si>
  <si>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</si>
  <si>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</si>
  <si>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</si>
  <si>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</si>
  <si>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</si>
  <si>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</si>
  <si>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</si>
  <si>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</si>
  <si>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</si>
  <si>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</si>
  <si>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</si>
  <si>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</si>
  <si>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</si>
  <si>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</si>
  <si>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</si>
  <si>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</si>
  <si>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</si>
  <si>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</si>
  <si>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</si>
  <si>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</si>
  <si>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</si>
  <si>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</si>
  <si>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</si>
  <si>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</si>
  <si>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</si>
  <si>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</si>
  <si>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</si>
  <si>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</si>
  <si>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</si>
  <si>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</si>
  <si>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</si>
  <si>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</si>
  <si>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</si>
  <si>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</si>
  <si>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</si>
  <si>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</si>
  <si>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</si>
  <si>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</si>
  <si>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</si>
  <si>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</si>
  <si>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</si>
  <si>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</si>
  <si>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</si>
  <si>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</si>
  <si>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</si>
  <si>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</si>
  <si>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</si>
  <si>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</si>
  <si>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</si>
  <si>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</si>
  <si>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</si>
  <si>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</si>
  <si>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</si>
  <si>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</si>
  <si>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</si>
  <si>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</si>
  <si>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</si>
  <si>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</si>
  <si>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</si>
  <si>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</si>
  <si>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</si>
  <si>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</si>
  <si>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</si>
  <si>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</si>
  <si>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</si>
  <si>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</si>
  <si>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</si>
  <si>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</si>
  <si>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</si>
  <si>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</si>
  <si>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</si>
  <si>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</si>
  <si>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</si>
  <si>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</si>
  <si>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</si>
  <si>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</si>
  <si>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</si>
  <si>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</si>
  <si>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</si>
  <si>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</si>
  <si>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</si>
  <si>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</si>
  <si>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</si>
  <si>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</si>
  <si>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</si>
  <si>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</si>
  <si>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</si>
  <si>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</si>
  <si>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</si>
  <si>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</si>
  <si>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</si>
  <si>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</si>
  <si>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</si>
  <si>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</si>
  <si>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</si>
  <si>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</si>
  <si>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</si>
  <si>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</si>
  <si>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</si>
  <si>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</si>
  <si>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</si>
  <si>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</si>
  <si>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</si>
  <si>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</si>
  <si>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</si>
  <si>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</si>
  <si>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</si>
  <si>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</si>
  <si>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</si>
  <si>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</si>
  <si>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</si>
  <si>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</si>
  <si>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</si>
  <si>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</si>
  <si>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</si>
  <si>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</si>
  <si>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</si>
  <si>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</si>
  <si>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</si>
  <si>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</si>
  <si>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</si>
  <si>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</si>
  <si>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</si>
  <si>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</si>
  <si>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</si>
  <si>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</si>
  <si>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</si>
  <si>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</si>
  <si>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</si>
  <si>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</si>
  <si>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</si>
  <si>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</si>
  <si>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</si>
  <si>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</si>
  <si>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</si>
  <si>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</si>
  <si>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</si>
  <si>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</si>
  <si>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</si>
  <si>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</si>
  <si>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</si>
  <si>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</si>
  <si>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</si>
  <si>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</si>
  <si>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</si>
  <si>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</si>
  <si>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</si>
  <si>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</si>
  <si>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</si>
  <si>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</si>
  <si>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</si>
  <si>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</si>
  <si>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</si>
  <si>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</si>
  <si>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</si>
  <si>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</si>
  <si>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</si>
  <si>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</si>
  <si>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</si>
  <si>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</si>
  <si>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</si>
  <si>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</si>
  <si>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</si>
  <si>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</si>
  <si>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</si>
  <si>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</si>
  <si>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</si>
  <si>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</si>
  <si>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</si>
  <si>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</si>
  <si>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</si>
  <si>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</si>
  <si>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</si>
  <si>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</si>
  <si>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</si>
  <si>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</si>
  <si>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</si>
  <si>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</si>
  <si>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</si>
  <si>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</si>
  <si>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</si>
  <si>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</si>
  <si>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</si>
  <si>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</si>
  <si>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</si>
  <si>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</si>
  <si>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</si>
  <si>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</si>
  <si>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</si>
  <si>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</si>
  <si>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</si>
  <si>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</si>
  <si>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</si>
  <si>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</si>
  <si>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</si>
  <si>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</si>
  <si>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</si>
  <si>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</si>
  <si>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</si>
  <si>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</si>
  <si>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</si>
  <si>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</si>
  <si>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</si>
  <si>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</si>
  <si>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</si>
  <si>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</si>
  <si>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</si>
  <si>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</si>
  <si>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</si>
  <si>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</si>
  <si>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</si>
  <si>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</si>
  <si>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</si>
  <si>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</si>
  <si>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</si>
  <si>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</si>
  <si>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</si>
  <si>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</si>
  <si>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</si>
  <si>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</si>
  <si>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</si>
  <si>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</si>
  <si>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</si>
  <si>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</si>
  <si>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</si>
  <si>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</si>
  <si>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</si>
  <si>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</si>
  <si>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</si>
  <si>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</si>
  <si>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</si>
  <si>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</si>
  <si>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</si>
  <si>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</si>
  <si>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</si>
  <si>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</si>
  <si>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</si>
  <si>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</si>
  <si>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</si>
  <si>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</si>
  <si>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</si>
  <si>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</si>
  <si>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</si>
  <si>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</si>
  <si>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</si>
  <si>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</si>
  <si>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</si>
  <si>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</si>
  <si>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</si>
  <si>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</si>
  <si>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</si>
  <si>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</si>
  <si>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</si>
  <si>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</si>
  <si>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</si>
  <si>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</si>
  <si>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</si>
  <si>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</si>
  <si>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</si>
  <si>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</si>
  <si>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</si>
  <si>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</si>
  <si>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</si>
  <si>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</si>
  <si>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</si>
  <si>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</si>
  <si>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</si>
  <si>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</si>
  <si>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</si>
  <si>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</si>
  <si>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</si>
  <si>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</si>
  <si>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</si>
  <si>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</si>
  <si>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</si>
  <si>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</si>
  <si>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</si>
  <si>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</si>
  <si>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</si>
  <si>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</si>
  <si>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</si>
  <si>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</si>
  <si>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</si>
  <si>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</si>
  <si>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</si>
  <si>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</si>
  <si>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</si>
  <si>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</si>
  <si>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</si>
  <si>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</si>
  <si>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</si>
  <si>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</si>
  <si>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</si>
  <si>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</si>
  <si>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</si>
  <si>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</si>
  <si>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</si>
  <si>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</si>
  <si>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</si>
  <si>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</si>
  <si>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</si>
  <si>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</si>
  <si>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</si>
  <si>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</si>
  <si>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</si>
  <si>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</si>
  <si>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</si>
  <si>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</si>
  <si>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</si>
  <si>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</si>
  <si>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</si>
  <si>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</si>
  <si>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</si>
  <si>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</si>
  <si>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</si>
  <si>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</si>
  <si>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</si>
  <si>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</si>
  <si>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</si>
  <si>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</si>
  <si>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</si>
  <si>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</si>
  <si>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</si>
  <si>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</si>
  <si>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</si>
  <si>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</si>
  <si>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</si>
  <si>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</si>
  <si>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</si>
  <si>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</si>
  <si>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</si>
  <si>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</si>
  <si>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</si>
  <si>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</si>
  <si>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</si>
  <si>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</si>
  <si>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</si>
  <si>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</si>
  <si>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</si>
  <si>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</si>
  <si>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</si>
  <si>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</si>
  <si>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</si>
  <si>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</si>
  <si>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</si>
  <si>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</si>
  <si>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</si>
  <si>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</si>
  <si>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</si>
  <si>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</si>
  <si>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</si>
  <si>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</si>
  <si>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</si>
  <si>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</si>
  <si>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</si>
  <si>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</si>
  <si>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</si>
  <si>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</si>
  <si>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</si>
  <si>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</si>
  <si>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</si>
  <si>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</si>
  <si>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</si>
  <si>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</si>
  <si>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</si>
  <si>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</si>
  <si>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</si>
  <si>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</si>
  <si>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</si>
  <si>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</si>
  <si>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</si>
  <si>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</si>
  <si>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</si>
  <si>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</si>
  <si>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</si>
  <si>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</si>
  <si>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</si>
  <si>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</si>
  <si>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</si>
  <si>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</si>
  <si>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</si>
  <si>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</si>
  <si>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</si>
  <si>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</si>
  <si>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</si>
  <si>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</si>
  <si>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</si>
  <si>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</si>
  <si>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</si>
  <si>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</si>
  <si>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</si>
  <si>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</si>
  <si>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</si>
  <si>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</si>
  <si>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</si>
  <si>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</si>
  <si>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</si>
  <si>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</si>
  <si>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</si>
  <si>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</si>
  <si>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</si>
  <si>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</si>
  <si>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</si>
  <si>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</si>
  <si>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</si>
  <si>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</si>
  <si>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</si>
  <si>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</si>
  <si>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</si>
  <si>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</si>
  <si>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</si>
  <si>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</si>
  <si>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</si>
  <si>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</si>
  <si>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</si>
  <si>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</si>
  <si>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</si>
  <si>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</si>
  <si>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</si>
  <si>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</si>
  <si>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</si>
  <si>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</si>
  <si>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</si>
  <si>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</si>
  <si>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</si>
  <si>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</si>
  <si>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</si>
  <si>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</si>
  <si>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</si>
  <si>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</si>
  <si>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</si>
  <si>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</si>
  <si>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</si>
  <si>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</si>
  <si>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</si>
  <si>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</si>
  <si>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</si>
  <si>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</si>
  <si>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</si>
  <si>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</si>
  <si>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</si>
  <si>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</si>
  <si>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</si>
  <si>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</si>
  <si>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</si>
  <si>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</si>
  <si>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</si>
  <si>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</si>
  <si>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</si>
  <si>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</si>
  <si>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</si>
  <si>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</si>
  <si>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</si>
  <si>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</si>
  <si>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</si>
  <si>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</si>
  <si>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</si>
  <si>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</si>
  <si>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</si>
  <si>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</si>
  <si>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</si>
  <si>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</si>
  <si>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</si>
  <si>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</si>
  <si>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</si>
  <si>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</si>
  <si>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</si>
  <si>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</si>
  <si>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</si>
  <si>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</si>
  <si>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</si>
  <si>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</si>
  <si>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</si>
  <si>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</si>
  <si>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</si>
  <si>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</si>
  <si>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</si>
  <si>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</si>
  <si>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</si>
  <si>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</si>
  <si>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</si>
  <si>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</si>
  <si>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</si>
  <si>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</si>
  <si>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</si>
  <si>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</si>
  <si>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</si>
  <si>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</si>
  <si>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</si>
  <si>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</si>
  <si>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</si>
  <si>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</si>
  <si>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</si>
  <si>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</si>
  <si>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</si>
  <si>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</si>
  <si>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</si>
  <si>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</si>
  <si>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</si>
  <si>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</si>
  <si>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</si>
  <si>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</si>
  <si>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</si>
  <si>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</si>
  <si>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</si>
  <si>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</si>
  <si>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</si>
  <si>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</si>
  <si>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</si>
  <si>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</si>
  <si>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</si>
  <si>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</si>
  <si>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</si>
  <si>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</si>
  <si>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</si>
  <si>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</si>
  <si>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</si>
  <si>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</si>
  <si>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</si>
  <si>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</si>
  <si>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</si>
  <si>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</si>
  <si>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</si>
  <si>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</si>
  <si>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</si>
  <si>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</si>
  <si>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</si>
  <si>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</si>
  <si>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</si>
  <si>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</si>
  <si>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</si>
  <si>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</si>
  <si>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</si>
  <si>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</si>
  <si>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</si>
  <si>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</si>
  <si>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</si>
  <si>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</si>
  <si>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</si>
  <si>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</si>
  <si>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</si>
  <si>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</si>
  <si>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</si>
  <si>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</si>
  <si>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</si>
  <si>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</si>
  <si>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</si>
  <si>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</si>
  <si>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</si>
  <si>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</si>
  <si>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</si>
  <si>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</si>
  <si>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</si>
  <si>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</si>
  <si>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</si>
  <si>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</si>
  <si>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</si>
  <si>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</si>
  <si>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</si>
  <si>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</si>
  <si>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</si>
  <si>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</si>
  <si>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</si>
  <si>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</si>
  <si>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</si>
  <si>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</si>
  <si>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</si>
  <si>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</si>
  <si>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</si>
  <si>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</si>
  <si>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</si>
  <si>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</si>
  <si>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</si>
  <si>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</si>
  <si>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</si>
  <si>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</si>
  <si>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</si>
  <si>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</si>
  <si>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</si>
  <si>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</si>
  <si>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</si>
  <si>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</si>
  <si>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</si>
  <si>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</si>
  <si>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</si>
  <si>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</si>
  <si>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</si>
  <si>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</si>
  <si>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</si>
  <si>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</si>
  <si>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</si>
  <si>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</si>
  <si>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</si>
  <si>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</si>
  <si>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</si>
  <si>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</si>
  <si>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</si>
  <si>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</si>
  <si>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</si>
  <si>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</si>
  <si>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</si>
  <si>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</si>
  <si>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</si>
  <si>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</si>
  <si>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</si>
  <si>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</si>
  <si>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</si>
  <si>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</si>
  <si>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</si>
  <si>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</si>
  <si>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</si>
  <si>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</si>
  <si>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</si>
  <si>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</si>
  <si>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</si>
  <si>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</si>
  <si>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</si>
  <si>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</si>
  <si>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</si>
  <si>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</si>
  <si>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</si>
  <si>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</si>
  <si>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</si>
  <si>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</si>
  <si>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</si>
  <si>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</si>
  <si>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</si>
  <si>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</si>
  <si>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</si>
  <si>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</si>
  <si>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</si>
  <si>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</si>
  <si>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</si>
  <si>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</si>
  <si>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</si>
  <si>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</si>
  <si>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</si>
  <si>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</si>
  <si>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</si>
  <si>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</si>
  <si>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</si>
  <si>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</si>
  <si>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</si>
  <si>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</si>
  <si>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</si>
  <si>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</si>
  <si>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</si>
  <si>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</si>
  <si>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</si>
  <si>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</si>
  <si>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</si>
  <si>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</si>
  <si>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</si>
  <si>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</si>
  <si>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</si>
  <si>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</si>
  <si>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</si>
  <si>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</si>
  <si>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</si>
  <si>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</si>
  <si>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</si>
  <si>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</si>
  <si>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</si>
  <si>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</si>
  <si>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</si>
  <si>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</si>
  <si>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</si>
  <si>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</si>
  <si>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</si>
  <si>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</si>
  <si>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</si>
  <si>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</si>
  <si>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</si>
  <si>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</si>
  <si>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</si>
  <si>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</si>
  <si>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</si>
  <si>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</si>
  <si>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</si>
  <si>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</si>
  <si>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</si>
  <si>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</si>
  <si>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</si>
  <si>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</si>
  <si>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</si>
  <si>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</si>
  <si>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</si>
  <si>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</si>
  <si>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</si>
  <si>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</si>
  <si>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</si>
  <si>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</si>
  <si>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</si>
  <si>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</si>
  <si>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</si>
  <si>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</si>
  <si>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</si>
  <si>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</si>
  <si>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</si>
  <si>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</si>
  <si>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</si>
  <si>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</si>
  <si>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</si>
  <si>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</si>
  <si>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</si>
  <si>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</si>
  <si>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</si>
  <si>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</si>
  <si>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</si>
  <si>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</si>
  <si>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</si>
  <si>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</si>
  <si>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</si>
  <si>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</si>
  <si>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</si>
  <si>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</si>
  <si>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</si>
  <si>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</si>
  <si>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</si>
  <si>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</si>
  <si>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</si>
  <si>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</si>
  <si>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</si>
  <si>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</si>
  <si>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</si>
  <si>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</si>
  <si>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</si>
  <si>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</si>
  <si>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</si>
  <si>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</si>
  <si>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</si>
  <si>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</si>
  <si>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</si>
  <si>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</si>
  <si>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</si>
  <si>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</si>
  <si>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</si>
  <si>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</si>
  <si>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</si>
  <si>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</si>
  <si>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</si>
  <si>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</si>
  <si>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</si>
  <si>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</si>
  <si>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</si>
  <si>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</si>
  <si>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</si>
  <si>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</si>
  <si>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</si>
  <si>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</si>
  <si>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</si>
  <si>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</si>
  <si>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</si>
  <si>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</si>
  <si>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</si>
  <si>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</si>
  <si>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</si>
  <si>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</si>
  <si>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</si>
  <si>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</si>
  <si>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</si>
  <si>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</si>
  <si>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</si>
  <si>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</si>
  <si>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</si>
  <si>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</si>
  <si>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</si>
  <si>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</si>
  <si>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</si>
  <si>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</si>
  <si>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</si>
  <si>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</si>
  <si>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</si>
  <si>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</si>
  <si>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</si>
  <si>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</si>
  <si>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</si>
  <si>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</si>
  <si>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</si>
  <si>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</si>
  <si>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</si>
  <si>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</si>
  <si>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</si>
  <si>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</si>
  <si>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</si>
  <si>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</si>
  <si>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</si>
  <si>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</si>
  <si>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</si>
  <si>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</si>
  <si>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</si>
  <si>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</si>
  <si>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</si>
  <si>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</si>
  <si>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</si>
  <si>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</si>
  <si>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</si>
  <si>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</si>
  <si>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</si>
  <si>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</si>
  <si>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</si>
  <si>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</si>
  <si>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</si>
  <si>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</si>
  <si>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</si>
  <si>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</si>
  <si>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</si>
  <si>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</si>
  <si>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</si>
  <si>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</si>
  <si>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</si>
  <si>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</si>
  <si>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</si>
  <si>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</si>
  <si>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</si>
  <si>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</si>
  <si>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</si>
  <si>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</si>
  <si>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</si>
  <si>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</si>
  <si>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</si>
  <si>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</si>
  <si>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</si>
  <si>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</si>
  <si>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</si>
  <si>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</si>
  <si>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</si>
  <si>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</si>
  <si>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</si>
  <si>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</si>
  <si>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</si>
  <si>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</si>
  <si>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</si>
  <si>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</si>
  <si>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</si>
  <si>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</si>
  <si>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</si>
  <si>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</si>
  <si>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</si>
  <si>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</si>
  <si>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</si>
  <si>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</si>
  <si>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</si>
  <si>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</si>
  <si>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</si>
  <si>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</si>
  <si>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</si>
  <si>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</si>
  <si>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</si>
  <si>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</si>
  <si>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</si>
  <si>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</si>
  <si>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</si>
  <si>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</si>
  <si>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</si>
  <si>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</si>
  <si>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</si>
  <si>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</si>
  <si>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</si>
  <si>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</si>
  <si>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</si>
  <si>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</si>
  <si>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</si>
  <si>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</si>
  <si>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</si>
  <si>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</si>
  <si>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</si>
  <si>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</si>
  <si>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</si>
  <si>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</si>
  <si>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</si>
  <si>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</si>
  <si>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</si>
  <si>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</si>
  <si>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</si>
  <si>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</si>
  <si>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</si>
  <si>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</si>
  <si>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</si>
  <si>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</si>
  <si>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</si>
  <si>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</si>
  <si>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</si>
  <si>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</si>
  <si>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</si>
  <si>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</si>
  <si>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</si>
  <si>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</si>
  <si>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</si>
  <si>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</si>
  <si>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</si>
  <si>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</si>
  <si>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</si>
  <si>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</si>
  <si>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</si>
  <si>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</si>
  <si>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</si>
  <si>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</si>
  <si>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</si>
  <si>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</si>
  <si>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</si>
  <si>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</si>
  <si>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</si>
  <si>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</si>
  <si>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</si>
  <si>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</si>
  <si>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</si>
  <si>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</si>
  <si>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</si>
  <si>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</si>
  <si>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</si>
  <si>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</si>
  <si>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</si>
  <si>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</si>
  <si>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</si>
  <si>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</si>
  <si>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</si>
  <si>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</si>
  <si>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</si>
  <si>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</si>
  <si>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</si>
  <si>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</si>
  <si>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</si>
  <si>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</si>
  <si>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</si>
  <si>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</si>
  <si>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</si>
  <si>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</si>
  <si>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</si>
  <si>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</si>
  <si>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</si>
  <si>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</si>
  <si>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</si>
  <si>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</si>
  <si>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</si>
  <si>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</si>
  <si>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</si>
  <si>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</si>
  <si>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</si>
  <si>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</si>
  <si>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</si>
  <si>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</si>
  <si>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</si>
  <si>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</si>
  <si>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</si>
  <si>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</si>
  <si>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</si>
  <si>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</si>
  <si>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</si>
  <si>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</si>
  <si>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</si>
  <si>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</si>
  <si>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</si>
  <si>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</si>
  <si>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</si>
  <si>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</si>
  <si>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</si>
  <si>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</si>
  <si>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</si>
  <si>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</si>
  <si>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</si>
  <si>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</si>
  <si>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</si>
  <si>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</si>
  <si>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</si>
  <si>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</si>
  <si>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</si>
  <si>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</si>
  <si>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</si>
  <si>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</si>
  <si>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</si>
  <si>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</si>
  <si>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</si>
  <si>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</si>
  <si>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</si>
  <si>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</si>
  <si>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</si>
  <si>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</si>
  <si>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</si>
  <si>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</si>
  <si>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</si>
  <si>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</si>
  <si>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</si>
  <si>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</si>
  <si>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</si>
  <si>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</si>
  <si>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</si>
  <si>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</si>
  <si>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</si>
  <si>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</si>
  <si>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</si>
  <si>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</si>
  <si>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</si>
  <si>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</si>
  <si>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</si>
  <si>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</si>
  <si>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</si>
  <si>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</si>
  <si>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</si>
  <si>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</si>
  <si>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</si>
  <si>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</si>
  <si>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</si>
  <si>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</si>
  <si>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</si>
  <si>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</si>
  <si>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</si>
  <si>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</si>
  <si>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</si>
  <si>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</si>
  <si>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</si>
  <si>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</si>
  <si>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</si>
  <si>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</si>
  <si>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</si>
  <si>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</si>
  <si>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</si>
  <si>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</si>
  <si>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</si>
  <si>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</si>
  <si>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</si>
  <si>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</si>
  <si>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</si>
  <si>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</si>
  <si>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</si>
  <si>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</si>
  <si>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</si>
  <si>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</si>
  <si>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</si>
  <si>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</si>
  <si>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</si>
  <si>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</si>
  <si>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</si>
  <si>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</si>
  <si>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</si>
  <si>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</si>
  <si>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</si>
  <si>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</si>
  <si>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</si>
  <si>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</si>
  <si>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</si>
  <si>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</si>
  <si>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</si>
  <si>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</si>
  <si>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</si>
  <si>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</si>
  <si>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</si>
  <si>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</si>
  <si>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</si>
  <si>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</si>
  <si>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</si>
  <si>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</si>
  <si>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</si>
  <si>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</si>
  <si>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</si>
  <si>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</si>
  <si>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</si>
  <si>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</si>
  <si>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</si>
  <si>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</si>
  <si>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</si>
  <si>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</si>
  <si>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</si>
  <si>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</si>
  <si>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</si>
  <si>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</si>
  <si>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</si>
  <si>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</si>
  <si>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</si>
  <si>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</si>
  <si>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</si>
  <si>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</si>
  <si>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</si>
  <si>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</si>
  <si>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</si>
  <si>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</si>
  <si>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</si>
  <si>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</si>
  <si>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</si>
  <si>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</si>
  <si>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</si>
  <si>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</si>
  <si>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</si>
  <si>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</si>
  <si>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</si>
  <si>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</si>
  <si>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</si>
  <si>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</si>
  <si>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</si>
  <si>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</si>
  <si>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</si>
  <si>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</si>
  <si>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</si>
  <si>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</si>
  <si>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</si>
  <si>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</si>
  <si>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</si>
  <si>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</si>
  <si>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</si>
  <si>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</si>
  <si>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</si>
  <si>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</si>
  <si>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</si>
  <si>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</si>
  <si>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</si>
  <si>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</si>
  <si>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</si>
  <si>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</si>
  <si>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</si>
  <si>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</si>
  <si>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</si>
  <si>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</si>
  <si>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</si>
  <si>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</si>
  <si>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</si>
  <si>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</si>
  <si>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</si>
  <si>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</si>
  <si>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</si>
  <si>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</si>
  <si>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</si>
  <si>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</si>
  <si>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</si>
  <si>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</si>
  <si>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</si>
  <si>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</si>
  <si>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</si>
  <si>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</si>
  <si>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</si>
  <si>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</si>
  <si>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</si>
  <si>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</si>
  <si>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</si>
  <si>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</si>
  <si>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</si>
  <si>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</si>
  <si>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</si>
  <si>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</si>
  <si>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</si>
  <si>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</si>
  <si>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</si>
  <si>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</si>
  <si>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</si>
  <si>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</si>
  <si>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</si>
  <si>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</si>
  <si>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</si>
  <si>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</si>
  <si>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</si>
  <si>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</si>
  <si>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</si>
  <si>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</si>
  <si>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</si>
  <si>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</si>
  <si>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</si>
  <si>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</si>
  <si>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</si>
  <si>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</si>
  <si>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</si>
  <si>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</si>
  <si>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</si>
  <si>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</si>
  <si>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</si>
  <si>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</si>
  <si>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</si>
  <si>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</si>
  <si>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</si>
  <si>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</si>
  <si>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</si>
  <si>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</si>
  <si>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</si>
  <si>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</si>
  <si>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</si>
  <si>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</si>
  <si>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</si>
  <si>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</si>
  <si>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</si>
  <si>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</si>
  <si>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</si>
  <si>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</si>
  <si>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</si>
  <si>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</si>
  <si>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</si>
  <si>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</si>
  <si>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</si>
  <si>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</si>
  <si>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</si>
  <si>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</si>
  <si>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</si>
  <si>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</si>
  <si>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</si>
  <si>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</si>
  <si>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</si>
  <si>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</si>
  <si>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</si>
  <si>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</si>
  <si>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</si>
  <si>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</si>
  <si>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</si>
  <si>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</si>
  <si>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</si>
  <si>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</si>
  <si>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</si>
  <si>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</si>
  <si>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</si>
  <si>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</si>
  <si>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</si>
  <si>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</si>
  <si>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</si>
  <si>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</si>
  <si>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</si>
  <si>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</si>
  <si>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</si>
  <si>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</si>
  <si>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</si>
  <si>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</si>
  <si>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</si>
  <si>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</si>
  <si>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</si>
  <si>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</si>
  <si>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</si>
  <si>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</si>
  <si>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</si>
  <si>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</si>
  <si>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</si>
  <si>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</si>
  <si>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</si>
  <si>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</si>
  <si>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</si>
  <si>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</si>
  <si>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</si>
  <si>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</si>
  <si>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</si>
  <si>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</si>
  <si>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</si>
  <si>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</si>
  <si>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</si>
  <si>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</si>
  <si>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</si>
  <si>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</si>
  <si>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</si>
  <si>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</si>
  <si>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</si>
  <si>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</si>
  <si>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</si>
  <si>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</si>
  <si>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</si>
  <si>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</si>
  <si>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</si>
  <si>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</si>
  <si>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</si>
  <si>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</si>
  <si>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</si>
  <si>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</si>
  <si>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</si>
  <si>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</si>
  <si>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</si>
  <si>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</si>
  <si>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</si>
  <si>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</si>
  <si>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</si>
  <si>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</si>
  <si>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</si>
  <si>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</si>
  <si>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</si>
  <si>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</si>
  <si>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</si>
  <si>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</si>
  <si>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</si>
  <si>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</si>
  <si>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</si>
  <si>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</si>
  <si>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</si>
  <si>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</si>
  <si>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</si>
  <si>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</si>
  <si>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</si>
  <si>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</si>
  <si>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</si>
  <si>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</si>
  <si>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</si>
  <si>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</si>
  <si>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</si>
  <si>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</si>
  <si>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</si>
  <si>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</si>
  <si>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</si>
  <si>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</si>
  <si>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</si>
  <si>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</si>
  <si>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</si>
  <si>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</si>
  <si>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</si>
  <si>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</si>
  <si>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</si>
  <si>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</si>
  <si>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</si>
  <si>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</si>
  <si>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</si>
  <si>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</si>
  <si>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</si>
  <si>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</si>
  <si>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</si>
  <si>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</si>
  <si>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</si>
  <si>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</si>
  <si>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</si>
  <si>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</si>
  <si>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</si>
  <si>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</si>
  <si>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</si>
  <si>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</si>
  <si>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</si>
  <si>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</si>
  <si>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</si>
  <si>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</si>
  <si>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</si>
  <si>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</si>
  <si>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</si>
  <si>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</si>
  <si>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</si>
  <si>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</si>
  <si>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</si>
  <si>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</si>
  <si>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</si>
  <si>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</si>
  <si>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</si>
  <si>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</si>
  <si>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</si>
  <si>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</si>
  <si>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</si>
  <si>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</si>
  <si>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</si>
  <si>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</si>
  <si>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</si>
  <si>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</si>
  <si>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</si>
  <si>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</si>
  <si>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</si>
  <si>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</si>
  <si>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</si>
  <si>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</si>
  <si>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</si>
  <si>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</si>
  <si>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</si>
  <si>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</si>
  <si>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</si>
  <si>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</si>
  <si>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</si>
  <si>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</si>
  <si>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</si>
  <si>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</si>
  <si>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</si>
  <si>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</si>
  <si>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</si>
  <si>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</si>
  <si>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</si>
  <si>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</si>
  <si>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</si>
  <si>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</si>
  <si>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</si>
  <si>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</si>
  <si>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</si>
  <si>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</si>
  <si>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</si>
  <si>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</si>
  <si>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</si>
  <si>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</si>
  <si>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</si>
  <si>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</si>
  <si>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</si>
  <si>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</si>
  <si>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</si>
  <si>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</si>
  <si>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</si>
  <si>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</si>
  <si>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</si>
  <si>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</si>
  <si>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</si>
  <si>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</si>
  <si>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</si>
  <si>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</si>
  <si>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</si>
  <si>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</si>
  <si>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</si>
  <si>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</si>
  <si>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</si>
  <si>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</si>
  <si>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</si>
  <si>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</si>
  <si>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</si>
  <si>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</si>
  <si>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</si>
  <si>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</si>
  <si>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</si>
  <si>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</si>
  <si>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</si>
  <si>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</si>
  <si>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</si>
  <si>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</si>
  <si>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</si>
  <si>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</si>
  <si>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</si>
  <si>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</si>
  <si>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</si>
  <si>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</si>
  <si>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</si>
  <si>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</si>
  <si>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</si>
  <si>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</si>
  <si>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</si>
  <si>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</si>
  <si>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</si>
  <si>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</si>
  <si>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</si>
  <si>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</si>
  <si>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</si>
  <si>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</si>
  <si>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</si>
  <si>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</si>
  <si>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</si>
  <si>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</si>
  <si>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</si>
  <si>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</si>
  <si>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</si>
  <si>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</si>
  <si>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</si>
  <si>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</si>
  <si>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</si>
  <si>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</si>
  <si>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</si>
  <si>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</si>
  <si>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</si>
  <si>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</si>
  <si>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</si>
  <si>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</si>
  <si>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</si>
  <si>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</si>
  <si>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</si>
  <si>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</si>
  <si>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</si>
  <si>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</si>
  <si>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</si>
  <si>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</si>
  <si>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</si>
  <si>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</si>
  <si>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</si>
  <si>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</si>
  <si>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</si>
  <si>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</si>
  <si>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</si>
  <si>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</si>
  <si>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</si>
  <si>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</si>
  <si>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</si>
  <si>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</si>
  <si>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</si>
  <si>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</si>
  <si>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</si>
  <si>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</si>
  <si>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</si>
  <si>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</si>
  <si>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</si>
  <si>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</si>
  <si>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</si>
  <si>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</si>
  <si>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</si>
  <si>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</si>
  <si>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</si>
  <si>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</si>
  <si>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</si>
  <si>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</si>
  <si>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</si>
  <si>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</si>
  <si>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</si>
  <si>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</si>
  <si>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</si>
  <si>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</si>
  <si>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</si>
  <si>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</si>
  <si>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</si>
  <si>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</si>
  <si>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</si>
  <si>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</si>
  <si>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</si>
  <si>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</si>
  <si>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</si>
  <si>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</si>
  <si>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</si>
  <si>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</si>
  <si>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</si>
  <si>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</si>
  <si>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</si>
  <si>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</si>
  <si>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</si>
  <si>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</si>
  <si>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</si>
  <si>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</si>
  <si>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</si>
  <si>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</si>
  <si>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</si>
  <si>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</si>
  <si>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</si>
  <si>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</si>
  <si>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</si>
  <si>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</si>
  <si>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</si>
  <si>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</si>
  <si>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</si>
  <si>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</si>
  <si>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</si>
  <si>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</si>
  <si>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</si>
  <si>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</si>
  <si>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</si>
  <si>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</si>
  <si>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</si>
  <si>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</si>
  <si>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</si>
  <si>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</si>
  <si>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</si>
  <si>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</si>
  <si>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</si>
  <si>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</si>
  <si>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</si>
  <si>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</si>
  <si>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</si>
  <si>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</si>
  <si>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</si>
  <si>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</si>
  <si>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</si>
  <si>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</si>
  <si>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</si>
  <si>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</si>
  <si>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</si>
  <si>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</si>
  <si>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</si>
  <si>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</si>
  <si>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</si>
  <si>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</si>
  <si>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</si>
  <si>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</si>
  <si>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</si>
  <si>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</si>
  <si>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</si>
  <si>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</si>
  <si>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</si>
  <si>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</si>
  <si>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</si>
  <si>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</si>
  <si>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</si>
  <si>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</si>
  <si>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</si>
  <si>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</si>
  <si>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</si>
  <si>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</si>
  <si>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</si>
  <si>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</si>
  <si>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</si>
  <si>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</si>
  <si>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</si>
  <si>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</si>
  <si>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</si>
  <si>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</si>
  <si>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</si>
  <si>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</si>
  <si>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</si>
  <si>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</si>
  <si>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</si>
  <si>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</si>
  <si>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</si>
  <si>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</si>
  <si>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</si>
  <si>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</si>
  <si>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</si>
  <si>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</si>
  <si>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</si>
  <si>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</si>
  <si>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</si>
  <si>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</si>
  <si>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</si>
  <si>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</si>
  <si>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</si>
  <si>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</si>
  <si>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</si>
  <si>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</si>
  <si>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</si>
  <si>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</si>
  <si>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</si>
  <si>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</si>
  <si>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</si>
  <si>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</si>
  <si>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</si>
  <si>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</si>
  <si>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</si>
  <si>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</si>
  <si>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</si>
  <si>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</si>
  <si>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</si>
  <si>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</si>
  <si>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</si>
  <si>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</si>
  <si>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</si>
  <si>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</si>
  <si>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</si>
  <si>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</si>
  <si>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</si>
  <si>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</si>
  <si>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</si>
  <si>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</si>
  <si>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</si>
  <si>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</si>
  <si>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</si>
  <si>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</si>
  <si>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</si>
  <si>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</si>
  <si>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</si>
  <si>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</si>
  <si>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</si>
  <si>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</si>
  <si>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</si>
  <si>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</si>
  <si>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</si>
  <si>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</si>
  <si>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</si>
  <si>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</si>
  <si>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</si>
  <si>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</si>
  <si>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</si>
  <si>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</si>
  <si>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</si>
  <si>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</si>
  <si>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</si>
  <si>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</si>
  <si>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</si>
  <si>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</si>
  <si>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</si>
  <si>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</si>
  <si>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</si>
  <si>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</si>
  <si>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</si>
  <si>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</si>
  <si>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</si>
  <si>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</si>
  <si>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</si>
  <si>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</si>
  <si>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</si>
  <si>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</si>
  <si>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</si>
  <si>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</si>
  <si>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</si>
  <si>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</si>
  <si>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</si>
  <si>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</si>
  <si>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</si>
  <si>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</si>
  <si>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</si>
  <si>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</si>
  <si>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</si>
  <si>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</si>
  <si>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</si>
  <si>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</si>
  <si>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</si>
  <si>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</si>
  <si>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</si>
  <si>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</si>
  <si>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</si>
  <si>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</si>
  <si>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</si>
  <si>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</si>
  <si>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</si>
  <si>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</si>
  <si>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</si>
  <si>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</si>
  <si>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</si>
  <si>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</si>
  <si>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</si>
  <si>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</si>
  <si>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</si>
  <si>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</si>
  <si>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</si>
  <si>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</si>
  <si>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</si>
  <si>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</si>
  <si>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</si>
  <si>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</si>
  <si>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</si>
  <si>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</si>
  <si>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</si>
  <si>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</si>
  <si>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</si>
  <si>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</si>
  <si>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</si>
  <si>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</si>
  <si>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</si>
  <si>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</si>
  <si>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</si>
  <si>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</si>
  <si>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</si>
  <si>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</si>
  <si>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</si>
  <si>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</si>
  <si>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</si>
  <si>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</si>
  <si>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</si>
  <si>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</si>
  <si>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</si>
  <si>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</si>
  <si>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</si>
  <si>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</si>
  <si>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</si>
  <si>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</si>
  <si>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</si>
  <si>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</si>
  <si>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</si>
  <si>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</si>
  <si>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</si>
  <si>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</si>
  <si>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</si>
  <si>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</si>
  <si>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</si>
  <si>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</si>
  <si>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</si>
  <si>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</si>
  <si>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</si>
  <si>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</si>
  <si>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</si>
  <si>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</si>
  <si>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</si>
  <si>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</si>
  <si>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</si>
  <si>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</si>
  <si>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</si>
  <si>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</si>
  <si>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</si>
  <si>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</si>
  <si>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</si>
  <si>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</si>
  <si>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</si>
  <si>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</si>
  <si>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</si>
  <si>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</si>
  <si>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</si>
  <si>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</si>
  <si>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</si>
  <si>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</si>
  <si>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</si>
  <si>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</si>
  <si>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</si>
  <si>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</si>
  <si>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</si>
  <si>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</si>
  <si>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</si>
  <si>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</si>
  <si>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</si>
  <si>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</si>
  <si>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</si>
  <si>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</si>
  <si>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</si>
  <si>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</si>
  <si>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</si>
  <si>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</si>
  <si>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</si>
  <si>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</si>
  <si>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</si>
  <si>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</si>
  <si>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</si>
  <si>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</si>
  <si>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</si>
  <si>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</si>
  <si>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</si>
  <si>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</si>
  <si>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</si>
  <si>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</si>
  <si>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</si>
  <si>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</si>
  <si>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</si>
  <si>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</si>
  <si>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</si>
  <si>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</si>
  <si>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</si>
  <si>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</si>
  <si>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</si>
  <si>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</si>
  <si>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</si>
  <si>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</si>
  <si>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</si>
  <si>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</si>
  <si>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</si>
  <si>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</si>
  <si>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</si>
  <si>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</si>
  <si>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</si>
  <si>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</si>
  <si>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</si>
  <si>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</si>
  <si>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</si>
  <si>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</si>
  <si>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</si>
  <si>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</si>
  <si>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</si>
  <si>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</si>
  <si>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</si>
  <si>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</si>
  <si>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</si>
  <si>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</si>
  <si>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</si>
  <si>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</si>
  <si>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</si>
  <si>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</si>
  <si>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</si>
  <si>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</si>
  <si>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</si>
  <si>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</si>
  <si>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</si>
  <si>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</si>
  <si>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</si>
  <si>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</si>
  <si>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</si>
  <si>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</si>
  <si>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</si>
  <si>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</si>
  <si>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</si>
  <si>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</si>
  <si>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</si>
  <si>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</si>
  <si>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</si>
  <si>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</si>
  <si>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</si>
  <si>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</si>
  <si>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</si>
  <si>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</si>
  <si>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</si>
  <si>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</si>
  <si>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</si>
  <si>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</si>
  <si>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</si>
  <si>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</si>
  <si>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</si>
  <si>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</si>
  <si>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</si>
  <si>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</si>
  <si>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</si>
  <si>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</si>
  <si>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</si>
  <si>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</si>
  <si>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</si>
  <si>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</si>
  <si>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</si>
  <si>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</si>
  <si>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</si>
  <si>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</si>
  <si>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</si>
  <si>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</si>
  <si>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</si>
  <si>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</si>
  <si>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</si>
  <si>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</si>
  <si>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</si>
  <si>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</si>
  <si>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</si>
  <si>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</si>
  <si>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</si>
  <si>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</si>
  <si>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</si>
  <si>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</si>
  <si>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</si>
  <si>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</si>
  <si>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</si>
  <si>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</si>
  <si>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</si>
  <si>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</si>
  <si>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</si>
  <si>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</si>
  <si>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</si>
  <si>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</si>
  <si>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</si>
  <si>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</si>
  <si>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</si>
  <si>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</si>
  <si>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</si>
  <si>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</si>
  <si>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</si>
  <si>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</si>
  <si>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</si>
  <si>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</si>
  <si>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</si>
  <si>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</si>
  <si>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</si>
  <si>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</si>
  <si>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</si>
  <si>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</si>
  <si>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</si>
  <si>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</si>
  <si>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</si>
  <si>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</si>
  <si>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</si>
  <si>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</si>
  <si>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</si>
  <si>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</si>
  <si>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</si>
  <si>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</si>
  <si>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</si>
  <si>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</si>
  <si>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</si>
  <si>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</si>
  <si>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</si>
  <si>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</si>
  <si>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</si>
  <si>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</si>
  <si>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</si>
  <si>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</si>
  <si>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</si>
  <si>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</si>
  <si>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</si>
  <si>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</si>
  <si>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</si>
  <si>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</si>
  <si>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</si>
  <si>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</si>
  <si>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</si>
  <si>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</si>
  <si>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</si>
  <si>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</si>
  <si>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</si>
  <si>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</si>
  <si>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</si>
  <si>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</si>
  <si>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</si>
  <si>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</si>
  <si>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</si>
  <si>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</si>
  <si>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</si>
  <si>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</si>
  <si>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</si>
  <si>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</si>
  <si>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</si>
  <si>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</si>
  <si>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</si>
  <si>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</si>
  <si>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</si>
  <si>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</si>
  <si>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</si>
  <si>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</si>
  <si>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</si>
  <si>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</si>
  <si>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</si>
  <si>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</si>
  <si>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</si>
  <si>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</si>
  <si>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</si>
  <si>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</si>
  <si>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</si>
  <si>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</si>
  <si>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</si>
  <si>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</si>
  <si>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</si>
  <si>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</si>
  <si>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</si>
  <si>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</si>
  <si>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</si>
  <si>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</si>
  <si>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</si>
  <si>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</si>
  <si>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</si>
  <si>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</si>
  <si>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</si>
  <si>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</si>
  <si>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</si>
  <si>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</si>
  <si>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</si>
  <si>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</si>
  <si>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</si>
  <si>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</si>
  <si>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</si>
  <si>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</si>
  <si>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</si>
  <si>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</si>
  <si>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</si>
  <si>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</si>
  <si>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</si>
  <si>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</si>
  <si>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</si>
  <si>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</si>
  <si>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</si>
  <si>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</si>
  <si>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</si>
  <si>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</si>
  <si>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</si>
  <si>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</si>
  <si>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</si>
  <si>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</si>
  <si>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</si>
  <si>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</si>
  <si>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</si>
  <si>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</si>
  <si>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</si>
  <si>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</si>
  <si>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</si>
  <si>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</si>
  <si>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</si>
  <si>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</si>
  <si>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</si>
  <si>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</si>
  <si>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</si>
  <si>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</si>
  <si>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</si>
  <si>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</si>
  <si>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</si>
  <si>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</si>
  <si>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</si>
  <si>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</si>
  <si>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</si>
  <si>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</si>
  <si>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</si>
  <si>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</si>
  <si>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</si>
  <si>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</si>
  <si>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</si>
  <si>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</si>
  <si>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</si>
  <si>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</si>
  <si>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</si>
  <si>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</si>
  <si>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</si>
  <si>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</si>
  <si>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</si>
  <si>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</si>
  <si>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</si>
  <si>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</si>
  <si>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</si>
  <si>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</si>
  <si>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</si>
  <si>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</si>
  <si>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</si>
  <si>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</si>
  <si>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</si>
  <si>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</si>
  <si>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</si>
  <si>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</si>
  <si>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</si>
  <si>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</si>
  <si>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</si>
  <si>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</si>
  <si>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</si>
  <si>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</si>
  <si>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</si>
  <si>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</si>
  <si>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</si>
  <si>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</si>
  <si>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</si>
  <si>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</si>
  <si>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</si>
  <si>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</si>
  <si>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</si>
  <si>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</si>
  <si>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</si>
  <si>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</si>
  <si>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</si>
  <si>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</si>
  <si>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</si>
  <si>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</si>
  <si>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</si>
  <si>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</si>
  <si>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</si>
  <si>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</si>
  <si>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</si>
  <si>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</si>
  <si>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</si>
  <si>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</si>
  <si>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</si>
  <si>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</si>
  <si>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</si>
  <si>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</si>
  <si>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</si>
  <si>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</si>
  <si>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</si>
  <si>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</si>
  <si>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</si>
  <si>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</si>
  <si>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</si>
  <si>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</si>
  <si>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</si>
  <si>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</si>
  <si>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</si>
  <si>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</si>
  <si>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</si>
  <si>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</si>
  <si>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</si>
  <si>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</si>
  <si>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</si>
  <si>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</si>
  <si>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</si>
  <si>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</si>
  <si>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</si>
  <si>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</si>
  <si>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</si>
  <si>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</si>
  <si>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</si>
  <si>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</si>
  <si>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</si>
  <si>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</si>
  <si>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</si>
  <si>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</si>
  <si>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</si>
  <si>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</si>
  <si>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</si>
  <si>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</si>
  <si>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</si>
  <si>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</si>
  <si>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</si>
  <si>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</si>
  <si>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</si>
  <si>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</si>
  <si>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</si>
  <si>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</si>
  <si>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</si>
  <si>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</si>
  <si>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</si>
  <si>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</si>
  <si>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</si>
  <si>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</si>
  <si>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</si>
  <si>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</si>
  <si>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</si>
  <si>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</si>
  <si>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</si>
  <si>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</si>
  <si>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</si>
  <si>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</si>
  <si>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</si>
  <si>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</si>
  <si>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</si>
  <si>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</si>
  <si>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</si>
  <si>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</si>
  <si>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</si>
  <si>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</si>
  <si>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</si>
  <si>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</si>
  <si>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</si>
  <si>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</si>
  <si>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</si>
  <si>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</si>
  <si>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</si>
  <si>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</si>
  <si>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</si>
  <si>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</si>
  <si>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</si>
  <si>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</si>
  <si>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</si>
  <si>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</si>
  <si>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</si>
  <si>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</si>
  <si>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</si>
  <si>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</si>
  <si>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</si>
  <si>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</si>
  <si>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</si>
  <si>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</si>
  <si>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</si>
  <si>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</si>
  <si>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</si>
  <si>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</si>
  <si>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</si>
  <si>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</si>
  <si>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</si>
  <si>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</si>
  <si>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</si>
  <si>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</si>
  <si>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</si>
  <si>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</si>
  <si>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</si>
  <si>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</si>
  <si>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</si>
  <si>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</si>
  <si>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</si>
  <si>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</si>
  <si>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</si>
  <si>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</si>
  <si>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</si>
  <si>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</si>
  <si>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</si>
  <si>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</si>
  <si>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</si>
  <si>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</si>
  <si>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</si>
  <si>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</si>
  <si>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</si>
  <si>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</si>
  <si>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</si>
  <si>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</si>
  <si>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</si>
  <si>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</si>
  <si>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</si>
  <si>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</si>
  <si>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</si>
  <si>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</si>
  <si>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</si>
  <si>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</si>
  <si>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</si>
  <si>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</si>
  <si>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</si>
  <si>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</si>
  <si>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</si>
  <si>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</si>
  <si>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</si>
  <si>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</si>
  <si>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</si>
  <si>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</si>
  <si>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</si>
  <si>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</si>
  <si>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</si>
  <si>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</si>
  <si>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</si>
  <si>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</si>
  <si>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</si>
  <si>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</si>
  <si>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</si>
  <si>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</si>
  <si>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</si>
  <si>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</si>
  <si>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</si>
  <si>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</si>
  <si>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</si>
  <si>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</si>
  <si>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</si>
  <si>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</si>
  <si>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</si>
  <si>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</si>
  <si>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</si>
  <si>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</si>
  <si>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</si>
  <si>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</si>
  <si>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</si>
  <si>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</si>
  <si>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</si>
  <si>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</si>
  <si>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</si>
  <si>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</si>
  <si>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</si>
  <si>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</si>
  <si>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</si>
  <si>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</si>
  <si>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</si>
  <si>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</si>
  <si>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</si>
  <si>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</si>
  <si>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</si>
  <si>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</si>
  <si>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</si>
  <si>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</si>
  <si>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</si>
  <si>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</si>
  <si>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</si>
  <si>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</si>
  <si>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</si>
  <si>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</si>
  <si>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</si>
  <si>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</si>
  <si>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</si>
  <si>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</si>
  <si>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</si>
  <si>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</si>
  <si>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</si>
  <si>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</si>
  <si>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</si>
  <si>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</si>
  <si>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</si>
  <si>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</si>
  <si>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</si>
  <si>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</si>
  <si>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</si>
  <si>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</si>
  <si>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</si>
  <si>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</si>
  <si>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</si>
  <si>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</si>
  <si>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</si>
  <si>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</si>
  <si>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</si>
  <si>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</si>
  <si>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</si>
  <si>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</si>
  <si>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</si>
  <si>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</si>
  <si>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</si>
  <si>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</si>
  <si>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</si>
  <si>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</si>
  <si>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</si>
  <si>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</si>
  <si>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</si>
  <si>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</si>
  <si>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</si>
  <si>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</si>
  <si>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</si>
  <si>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</si>
  <si>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</si>
  <si>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</si>
  <si>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</si>
  <si>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</si>
  <si>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</si>
  <si>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</si>
  <si>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</si>
  <si>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</si>
  <si>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</si>
  <si>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</si>
  <si>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</si>
  <si>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</si>
  <si>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</si>
  <si>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</si>
  <si>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</si>
  <si>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</si>
  <si>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</si>
  <si>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</si>
  <si>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</si>
  <si>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</si>
  <si>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</si>
  <si>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</si>
  <si>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</si>
  <si>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</si>
  <si>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</si>
  <si>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</si>
  <si>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</si>
  <si>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</si>
  <si>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</si>
  <si>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</si>
  <si>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</si>
  <si>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</si>
  <si>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</si>
  <si>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</si>
  <si>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</si>
  <si>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</si>
  <si>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</si>
  <si>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</si>
  <si>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</si>
  <si>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</si>
  <si>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</si>
  <si>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</si>
  <si>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</si>
  <si>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</si>
  <si>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</si>
  <si>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</si>
  <si>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</si>
  <si>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</si>
  <si>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</si>
  <si>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</si>
  <si>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</si>
  <si>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</si>
  <si>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</si>
  <si>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</si>
  <si>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</si>
  <si>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</si>
  <si>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</si>
  <si>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</si>
  <si>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</si>
  <si>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</si>
  <si>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</si>
  <si>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</si>
  <si>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</si>
  <si>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</si>
  <si>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</si>
  <si>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</si>
  <si>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</si>
  <si>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</si>
  <si>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</si>
  <si>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</si>
  <si>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</si>
  <si>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</si>
  <si>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</si>
  <si>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</si>
  <si>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</si>
  <si>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</si>
  <si>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</si>
  <si>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</si>
  <si>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</si>
  <si>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</si>
  <si>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</si>
  <si>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</si>
  <si>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</si>
  <si>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</si>
  <si>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</si>
  <si>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</si>
  <si>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</si>
  <si>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</si>
  <si>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</si>
  <si>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</si>
  <si>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</si>
  <si>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</si>
  <si>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</si>
  <si>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</si>
  <si>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</si>
  <si>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</si>
  <si>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</si>
  <si>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</si>
  <si>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</si>
  <si>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</si>
  <si>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</si>
  <si>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</si>
  <si>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</si>
  <si>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</si>
  <si>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</si>
  <si>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</si>
  <si>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</si>
  <si>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</si>
  <si>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</si>
  <si>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</si>
  <si>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</si>
  <si>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</si>
  <si>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</si>
  <si>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</si>
  <si>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</si>
  <si>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</si>
  <si>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</si>
  <si>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</si>
  <si>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</si>
  <si>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</si>
  <si>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</si>
  <si>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</si>
  <si>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</si>
  <si>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</si>
  <si>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</si>
  <si>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</si>
  <si>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</si>
  <si>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</si>
  <si>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</si>
  <si>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</si>
  <si>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</si>
  <si>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</si>
  <si>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</si>
  <si>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</si>
  <si>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</si>
  <si>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</si>
  <si>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</si>
  <si>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</si>
  <si>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</si>
  <si>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</si>
  <si>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</si>
  <si>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</si>
  <si>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</si>
  <si>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</si>
  <si>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</si>
  <si>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</si>
  <si>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</si>
  <si>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</si>
  <si>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</si>
  <si>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</si>
  <si>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</si>
  <si>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</si>
  <si>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</si>
  <si>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</si>
  <si>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</si>
  <si>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</si>
  <si>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</si>
  <si>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</si>
  <si>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</si>
  <si>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</si>
  <si>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</si>
  <si>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</si>
  <si>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</si>
  <si>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</si>
  <si>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</si>
  <si>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</si>
  <si>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</si>
  <si>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</si>
  <si>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</si>
  <si>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</si>
  <si>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</si>
  <si>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</si>
  <si>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</si>
  <si>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</si>
  <si>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</si>
  <si>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</si>
  <si>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</si>
  <si>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</si>
  <si>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</si>
  <si>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</si>
  <si>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</si>
  <si>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</si>
  <si>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</si>
  <si>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</si>
  <si>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</si>
  <si>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</si>
  <si>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</si>
  <si>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</si>
  <si>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</si>
  <si>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</si>
  <si>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</si>
  <si>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</si>
  <si>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</si>
  <si>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</si>
  <si>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</si>
  <si>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</si>
  <si>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</si>
  <si>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</si>
  <si>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</si>
  <si>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</si>
  <si>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</si>
  <si>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</si>
  <si>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</si>
  <si>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</si>
  <si>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</si>
  <si>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</si>
  <si>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</si>
  <si>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</si>
  <si>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</si>
  <si>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</si>
  <si>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</si>
  <si>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</si>
  <si>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</si>
  <si>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</si>
  <si>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</si>
  <si>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</si>
  <si>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</si>
  <si>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</si>
  <si>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</si>
  <si>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</si>
  <si>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</si>
  <si>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</si>
  <si>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</si>
  <si>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</si>
  <si>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</si>
  <si>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</si>
  <si>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</si>
  <si>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</si>
  <si>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</si>
  <si>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</si>
  <si>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</si>
  <si>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</si>
  <si>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</si>
  <si>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</si>
  <si>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</si>
  <si>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</si>
  <si>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</si>
  <si>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</si>
  <si>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</si>
  <si>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</si>
  <si>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</si>
  <si>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</si>
  <si>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</si>
  <si>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</si>
  <si>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</si>
  <si>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</si>
  <si>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</si>
  <si>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</si>
  <si>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</si>
  <si>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</si>
  <si>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</si>
  <si>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</si>
  <si>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</si>
  <si>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</si>
  <si>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</si>
  <si>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</si>
  <si>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</si>
  <si>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</si>
  <si>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</si>
  <si>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</si>
  <si>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</si>
  <si>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</si>
  <si>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</si>
  <si>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</si>
  <si>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</si>
  <si>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</si>
  <si>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</si>
  <si>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</si>
  <si>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</si>
  <si>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</si>
  <si>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</si>
  <si>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</si>
  <si>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</si>
  <si>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</si>
  <si>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</si>
  <si>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</si>
  <si>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</si>
  <si>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</si>
  <si>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</si>
  <si>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</si>
  <si>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</si>
  <si>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</si>
  <si>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</si>
  <si>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</si>
  <si>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</si>
  <si>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</si>
  <si>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</si>
  <si>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</si>
  <si>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</si>
  <si>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</si>
  <si>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</si>
  <si>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</si>
  <si>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</si>
  <si>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</si>
  <si>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</si>
  <si>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</si>
  <si>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</si>
  <si>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</si>
  <si>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</si>
  <si>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</si>
  <si>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</si>
  <si>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</si>
  <si>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</si>
  <si>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</si>
  <si>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</si>
  <si>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</si>
  <si>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</si>
  <si>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</si>
  <si>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</si>
  <si>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</si>
  <si>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</si>
  <si>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</si>
  <si>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</si>
  <si>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</si>
  <si>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</si>
  <si>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</si>
  <si>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</si>
  <si>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</si>
  <si>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</si>
  <si>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</si>
  <si>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</si>
  <si>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</si>
  <si>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</si>
  <si>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</si>
  <si>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</si>
  <si>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</si>
  <si>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</si>
  <si>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</si>
  <si>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</si>
  <si>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</si>
  <si>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</si>
  <si>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</si>
  <si>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</si>
  <si>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</si>
  <si>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</si>
  <si>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</si>
  <si>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</si>
  <si>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</si>
  <si>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</si>
  <si>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</si>
  <si>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</si>
  <si>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</si>
  <si>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</si>
  <si>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</si>
  <si>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</si>
  <si>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</si>
  <si>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</si>
  <si>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</si>
  <si>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</si>
  <si>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</si>
  <si>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</si>
  <si>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</si>
  <si>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</si>
  <si>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</si>
  <si>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</si>
  <si>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</si>
  <si>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</si>
  <si>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</si>
  <si>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</si>
  <si>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</si>
  <si>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</si>
  <si>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</si>
  <si>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</si>
  <si>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</si>
  <si>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</si>
  <si>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</si>
  <si>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</si>
  <si>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</si>
  <si>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</si>
  <si>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</si>
  <si>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</si>
  <si>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</si>
  <si>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</si>
  <si>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</si>
  <si>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</si>
  <si>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</si>
  <si>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</si>
  <si>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</si>
  <si>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</si>
  <si>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</si>
  <si>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</si>
  <si>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</si>
  <si>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</si>
  <si>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</si>
  <si>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</si>
  <si>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</si>
  <si>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</si>
  <si>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</si>
  <si>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</si>
  <si>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</si>
  <si>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</si>
  <si>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</si>
  <si>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</si>
  <si>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</si>
  <si>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</si>
  <si>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</si>
  <si>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</si>
  <si>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</si>
  <si>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</si>
  <si>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</si>
  <si>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</si>
  <si>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</si>
  <si>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</si>
  <si>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</si>
  <si>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</si>
  <si>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</si>
  <si>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</si>
  <si>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</si>
  <si>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</si>
  <si>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</si>
  <si>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</si>
  <si>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</si>
  <si>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</si>
  <si>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</si>
  <si>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</si>
  <si>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</si>
  <si>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</si>
  <si>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</si>
  <si>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</si>
  <si>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</si>
  <si>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</si>
  <si>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</si>
  <si>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</si>
  <si>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</si>
  <si>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</si>
  <si>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</si>
  <si>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</si>
  <si>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</si>
  <si>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</si>
  <si>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</si>
  <si>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</si>
  <si>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</si>
  <si>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</si>
  <si>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</si>
  <si>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</si>
  <si>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</si>
  <si>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</si>
  <si>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</si>
  <si>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</si>
  <si>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</si>
  <si>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</si>
  <si>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</si>
  <si>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</si>
  <si>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</si>
  <si>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</si>
  <si>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</si>
  <si>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</si>
  <si>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</si>
  <si>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</si>
  <si>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</si>
  <si>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</si>
  <si>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</si>
  <si>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</si>
  <si>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</si>
  <si>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</si>
  <si>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</si>
  <si>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</si>
  <si>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</si>
  <si>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</si>
  <si>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</si>
  <si>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</si>
  <si>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</si>
  <si>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</si>
  <si>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</si>
  <si>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</si>
  <si>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</si>
  <si>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</si>
  <si>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</si>
  <si>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</si>
  <si>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</si>
  <si>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</si>
  <si>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</si>
  <si>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</si>
  <si>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</si>
  <si>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</si>
  <si>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</si>
  <si>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</si>
  <si>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</si>
  <si>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</si>
  <si>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</si>
  <si>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</si>
  <si>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</si>
  <si>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</si>
  <si>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</si>
  <si>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</si>
  <si>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</si>
  <si>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</si>
  <si>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</si>
  <si>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</si>
  <si>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</si>
  <si>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</si>
  <si>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</si>
  <si>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</si>
  <si>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</si>
  <si>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</si>
  <si>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</si>
  <si>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</si>
  <si>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</si>
  <si>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</si>
  <si>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</si>
  <si>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</si>
  <si>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</si>
  <si>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</si>
  <si>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</si>
  <si>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</si>
  <si>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</si>
  <si>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</si>
  <si>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</si>
  <si>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</si>
  <si>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</si>
  <si>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</si>
  <si>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</si>
  <si>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</si>
  <si>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</si>
  <si>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</si>
  <si>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</si>
  <si>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</si>
  <si>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</si>
  <si>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</si>
  <si>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</si>
  <si>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</si>
  <si>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</si>
  <si>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</si>
  <si>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</si>
  <si>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</si>
  <si>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</si>
  <si>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</si>
  <si>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</si>
  <si>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</si>
  <si>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</si>
  <si>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</si>
  <si>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</si>
  <si>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</si>
  <si>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</si>
  <si>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</si>
  <si>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</si>
  <si>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</si>
  <si>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</si>
  <si>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</si>
  <si>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</si>
  <si>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</si>
  <si>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</si>
  <si>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</si>
  <si>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</si>
  <si>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</si>
  <si>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</si>
  <si>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</si>
  <si>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</si>
  <si>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</si>
  <si>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</si>
  <si>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</si>
  <si>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</si>
  <si>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</si>
  <si>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</si>
  <si>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</si>
  <si>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</si>
  <si>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</si>
  <si>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</si>
  <si>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</si>
  <si>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</si>
  <si>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</si>
  <si>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</si>
  <si>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</si>
  <si>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</si>
  <si>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</si>
  <si>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</si>
  <si>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</si>
  <si>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</si>
  <si>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</si>
  <si>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</si>
  <si>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</si>
  <si>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</si>
  <si>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</si>
  <si>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</si>
  <si>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</si>
  <si>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</si>
  <si>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</si>
  <si>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</si>
  <si>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</si>
  <si>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</si>
  <si>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</si>
  <si>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</si>
  <si>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</si>
  <si>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</si>
  <si>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</si>
  <si>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</si>
  <si>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</si>
  <si>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</si>
  <si>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</si>
  <si>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</si>
  <si>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</si>
  <si>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</si>
  <si>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</si>
  <si>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</si>
  <si>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</si>
  <si>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</si>
  <si>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</si>
  <si>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</si>
  <si>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</si>
  <si>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</si>
  <si>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</si>
  <si>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</si>
  <si>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</si>
  <si>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</si>
  <si>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</si>
  <si>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</si>
  <si>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</si>
  <si>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</si>
  <si>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</si>
  <si>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</si>
  <si>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</si>
  <si>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</si>
  <si>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</si>
  <si>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</si>
  <si>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</si>
  <si>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</si>
  <si>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</si>
  <si>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</si>
  <si>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</si>
  <si>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</si>
  <si>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</si>
  <si>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</si>
  <si>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</si>
  <si>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</si>
  <si>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</si>
  <si>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</si>
  <si>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</si>
  <si>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</si>
  <si>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</si>
  <si>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</si>
  <si>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</si>
  <si>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</si>
  <si>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</si>
  <si>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</si>
  <si>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</si>
  <si>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</si>
  <si>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</si>
  <si>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</si>
  <si>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</si>
  <si>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</si>
  <si>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</si>
  <si>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</si>
  <si>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</si>
  <si>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</si>
  <si>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</si>
  <si>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</si>
  <si>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</si>
  <si>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</si>
  <si>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</si>
  <si>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</si>
  <si>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</si>
  <si>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</si>
  <si>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</si>
  <si>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</si>
  <si>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</si>
  <si>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</si>
  <si>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</si>
  <si>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</si>
  <si>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</si>
  <si>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</si>
  <si>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</si>
  <si>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</si>
  <si>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</si>
  <si>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</si>
  <si>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</si>
  <si>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</si>
  <si>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</si>
  <si>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</si>
  <si>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</si>
  <si>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</si>
  <si>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</si>
  <si>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</si>
  <si>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</si>
  <si>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</si>
  <si>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</si>
  <si>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</si>
  <si>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</si>
  <si>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</si>
  <si>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</si>
  <si>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</si>
  <si>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</si>
  <si>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</si>
  <si>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</si>
  <si>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</si>
  <si>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</si>
  <si>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</si>
  <si>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</si>
  <si>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</si>
  <si>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</si>
  <si>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</si>
  <si>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</si>
  <si>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</si>
  <si>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</si>
  <si>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</si>
  <si>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</si>
  <si>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</si>
  <si>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</si>
  <si>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</si>
  <si>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</si>
  <si>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</si>
  <si>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</si>
  <si>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</si>
  <si>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</si>
  <si>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</si>
  <si>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</si>
  <si>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</si>
  <si>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</si>
  <si>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</si>
  <si>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</si>
  <si>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</si>
  <si>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</si>
  <si>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</si>
  <si>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</si>
  <si>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</si>
  <si>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</si>
  <si>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</si>
  <si>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</si>
  <si>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</si>
  <si>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</si>
  <si>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</si>
  <si>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</si>
  <si>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</si>
  <si>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</si>
  <si>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</si>
  <si>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</si>
  <si>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</si>
  <si>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</si>
  <si>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</si>
  <si>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</si>
  <si>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</si>
  <si>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</si>
  <si>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</si>
  <si>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</si>
  <si>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</si>
  <si>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</si>
  <si>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</si>
  <si>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</si>
  <si>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</si>
  <si>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</si>
  <si>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</si>
  <si>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</si>
  <si>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</si>
  <si>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</si>
  <si>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</si>
  <si>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</si>
  <si>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</si>
  <si>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</si>
  <si>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</si>
  <si>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</si>
  <si>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</si>
  <si>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</si>
  <si>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</si>
  <si>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</si>
  <si>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</si>
  <si>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</si>
  <si>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</si>
  <si>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</si>
  <si>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</si>
  <si>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</si>
  <si>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</si>
  <si>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</si>
  <si>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</si>
  <si>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</si>
  <si>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</si>
  <si>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</si>
  <si>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</si>
  <si>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</si>
  <si>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</si>
  <si>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</si>
  <si>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</si>
  <si>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</si>
  <si>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</si>
  <si>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</si>
  <si>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</si>
  <si>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</si>
  <si>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</si>
  <si>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</si>
  <si>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</si>
  <si>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</si>
  <si>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</si>
  <si>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</si>
  <si>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</si>
  <si>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</si>
  <si>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</si>
  <si>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</si>
  <si>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</si>
  <si>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</si>
  <si>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</si>
  <si>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</si>
  <si>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</si>
  <si>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</si>
  <si>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</si>
  <si>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</si>
  <si>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</si>
  <si>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</si>
  <si>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</si>
  <si>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</si>
  <si>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</si>
  <si>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</si>
  <si>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</si>
  <si>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</si>
  <si>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</si>
  <si>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</si>
  <si>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</si>
  <si>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</si>
  <si>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</si>
  <si>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</si>
  <si>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</si>
  <si>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</si>
  <si>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</si>
  <si>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</si>
  <si>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</si>
  <si>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</si>
  <si>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</si>
  <si>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</si>
  <si>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</si>
  <si>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</si>
  <si>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</si>
  <si>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</si>
  <si>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</si>
  <si>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</si>
  <si>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</si>
  <si>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</si>
  <si>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</si>
  <si>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</si>
  <si>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</si>
  <si>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</si>
  <si>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</si>
  <si>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</si>
  <si>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</si>
  <si>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</si>
  <si>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</si>
  <si>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</si>
  <si>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</si>
  <si>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</si>
  <si>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</si>
  <si>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</si>
  <si>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</si>
  <si>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</si>
  <si>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</si>
  <si>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</si>
  <si>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</si>
  <si>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</si>
  <si>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</si>
  <si>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</si>
  <si>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</si>
  <si>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</si>
  <si>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</si>
  <si>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</si>
  <si>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</si>
  <si>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</si>
  <si>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</si>
  <si>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</si>
  <si>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</si>
  <si>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</si>
  <si>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</si>
  <si>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</si>
  <si>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</si>
  <si>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</si>
  <si>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</si>
  <si>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</si>
  <si>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</si>
  <si>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</si>
  <si>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</si>
  <si>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</si>
  <si>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</si>
  <si>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</si>
  <si>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</si>
  <si>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</si>
  <si>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</si>
  <si>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</si>
  <si>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</si>
  <si>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</si>
  <si>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</si>
  <si>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</si>
  <si>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</si>
  <si>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</si>
  <si>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</si>
  <si>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</si>
  <si>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</si>
  <si>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</si>
  <si>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</si>
  <si>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</si>
  <si>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</si>
  <si>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</si>
  <si>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</si>
  <si>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</si>
  <si>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</si>
  <si>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</si>
  <si>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</si>
  <si>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</si>
  <si>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</si>
  <si>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</si>
  <si>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</si>
  <si>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</si>
  <si>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</si>
  <si>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</si>
  <si>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</si>
  <si>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</si>
  <si>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</si>
  <si>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</si>
  <si>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</si>
  <si>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</si>
  <si>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</si>
  <si>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</si>
  <si>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</si>
  <si>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</si>
  <si>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</si>
  <si>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</si>
  <si>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</si>
  <si>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</si>
  <si>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</si>
  <si>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</si>
  <si>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</si>
  <si>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</si>
  <si>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</si>
  <si>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</si>
  <si>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</si>
  <si>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</si>
  <si>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</si>
  <si>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</si>
  <si>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</si>
  <si>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</si>
  <si>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</si>
  <si>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</si>
  <si>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</si>
  <si>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</si>
  <si>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</si>
  <si>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</si>
  <si>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</si>
  <si>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</si>
  <si>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</si>
  <si>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</si>
  <si>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</si>
  <si>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</si>
  <si>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</si>
  <si>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</si>
  <si>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</si>
  <si>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</si>
  <si>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</si>
  <si>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</si>
  <si>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</si>
  <si>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</si>
  <si>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</si>
  <si>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</si>
  <si>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</si>
  <si>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</si>
  <si>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</si>
  <si>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</si>
  <si>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</si>
  <si>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</si>
  <si>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</si>
  <si>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</si>
  <si>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</si>
  <si>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</si>
  <si>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</si>
  <si>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</si>
  <si>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</si>
  <si>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</si>
  <si>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</si>
  <si>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</si>
  <si>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</si>
  <si>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</si>
  <si>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</si>
  <si>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</si>
  <si>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</si>
  <si>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</si>
  <si>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</si>
  <si>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</si>
  <si>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</si>
  <si>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</si>
  <si>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</si>
  <si>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</si>
  <si>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</si>
  <si>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</si>
  <si>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</si>
  <si>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</si>
  <si>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</si>
  <si>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</si>
  <si>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</si>
  <si>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</si>
  <si>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</si>
  <si>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</si>
  <si>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</si>
  <si>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</si>
  <si>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</si>
  <si>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</si>
  <si>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</si>
  <si>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</si>
  <si>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</si>
  <si>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</si>
  <si>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</si>
  <si>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</si>
  <si>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</si>
  <si>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</si>
  <si>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</si>
  <si>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</si>
  <si>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</si>
  <si>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</si>
  <si>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</si>
  <si>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</si>
  <si>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</si>
  <si>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</si>
  <si>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</si>
  <si>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</si>
  <si>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</si>
  <si>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</si>
  <si>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</si>
  <si>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</si>
  <si>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</si>
  <si>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</si>
  <si>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</si>
  <si>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</si>
  <si>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</si>
  <si>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</si>
  <si>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</si>
  <si>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</si>
  <si>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</si>
  <si>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</si>
  <si>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</si>
  <si>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</si>
  <si>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</si>
  <si>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</si>
  <si>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</si>
  <si>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</si>
  <si>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</si>
  <si>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</si>
  <si>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</si>
  <si>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</si>
  <si>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</si>
  <si>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</si>
  <si>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</si>
  <si>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</si>
  <si>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</si>
  <si>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</si>
  <si>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</si>
  <si>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</si>
  <si>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</si>
  <si>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</si>
  <si>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</si>
  <si>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</si>
  <si>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</si>
  <si>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</si>
  <si>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</si>
  <si>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</si>
  <si>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</si>
  <si>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</si>
  <si>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</si>
  <si>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</si>
  <si>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</si>
  <si>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</si>
  <si>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</si>
  <si>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</si>
  <si>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</si>
  <si>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</si>
  <si>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</si>
  <si>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</si>
  <si>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</si>
  <si>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</si>
  <si>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</si>
  <si>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</si>
  <si>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</si>
  <si>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</si>
  <si>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</si>
  <si>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</si>
  <si>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</si>
  <si>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</si>
  <si>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</si>
  <si>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</si>
  <si>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</si>
  <si>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</si>
  <si>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</si>
  <si>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</si>
  <si>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</si>
  <si>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</si>
  <si>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</si>
  <si>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</si>
  <si>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</si>
  <si>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</si>
  <si>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</si>
  <si>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</si>
  <si>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</si>
  <si>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</si>
  <si>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</si>
  <si>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</si>
  <si>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</si>
  <si>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</si>
  <si>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</si>
  <si>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</si>
  <si>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</si>
  <si>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</si>
  <si>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</si>
  <si>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</si>
  <si>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</si>
  <si>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</si>
  <si>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</si>
  <si>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</si>
  <si>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</si>
  <si>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</si>
  <si>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</si>
  <si>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</si>
  <si>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</si>
  <si>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</si>
  <si>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</si>
  <si>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</si>
  <si>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</si>
  <si>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</si>
  <si>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</si>
  <si>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</si>
  <si>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</si>
  <si>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</si>
  <si>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</si>
  <si>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</si>
  <si>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</si>
  <si>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</si>
  <si>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</si>
  <si>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</si>
  <si>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</si>
  <si>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</si>
  <si>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</si>
  <si>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</si>
  <si>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</si>
  <si>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</si>
  <si>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</si>
  <si>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</si>
  <si>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</si>
  <si>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</si>
  <si>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</si>
  <si>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</si>
  <si>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</si>
  <si>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</si>
  <si>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</si>
  <si>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</si>
  <si>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</si>
  <si>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</si>
  <si>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</si>
  <si>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</si>
  <si>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</si>
  <si>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</si>
  <si>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</si>
  <si>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</si>
  <si>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</si>
  <si>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</si>
  <si>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</si>
  <si>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</si>
  <si>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</si>
  <si>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</si>
  <si>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</si>
  <si>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</si>
  <si>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</si>
  <si>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</si>
  <si>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</si>
  <si>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</si>
  <si>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</si>
  <si>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</si>
  <si>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</si>
  <si>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</si>
  <si>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</si>
  <si>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</si>
  <si>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</si>
  <si>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</si>
  <si>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</si>
  <si>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</si>
  <si>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</si>
  <si>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</si>
  <si>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</si>
  <si>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</si>
  <si>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</si>
  <si>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</si>
  <si>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</si>
  <si>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</si>
  <si>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</si>
  <si>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</si>
  <si>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</si>
  <si>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</si>
  <si>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</si>
  <si>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</si>
  <si>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</si>
  <si>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</si>
  <si>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</si>
  <si>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</si>
  <si>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</si>
  <si>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</si>
  <si>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</si>
  <si>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</si>
  <si>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</si>
  <si>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</si>
  <si>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</si>
  <si>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</si>
  <si>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</si>
  <si>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</si>
  <si>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</si>
  <si>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</si>
  <si>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</si>
  <si>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</si>
  <si>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</si>
  <si>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</si>
  <si>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</si>
  <si>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</si>
  <si>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</si>
  <si>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</si>
  <si>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</si>
  <si>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</si>
  <si>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</si>
  <si>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</si>
  <si>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</si>
  <si>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</si>
  <si>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</si>
  <si>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</si>
  <si>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</si>
  <si>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</si>
  <si>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</si>
  <si>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</si>
  <si>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</si>
  <si>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</si>
  <si>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</si>
  <si>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</si>
  <si>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</si>
  <si>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</si>
  <si>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</si>
  <si>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</si>
  <si>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</si>
  <si>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</si>
  <si>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</si>
  <si>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</si>
  <si>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</si>
  <si>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</si>
  <si>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</si>
  <si>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</si>
  <si>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</si>
  <si>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</si>
  <si>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</si>
  <si>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</si>
  <si>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</si>
  <si>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</si>
  <si>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</si>
  <si>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</si>
  <si>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</si>
  <si>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</si>
  <si>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</si>
  <si>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</si>
  <si>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</si>
  <si>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</si>
  <si>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</si>
  <si>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</si>
  <si>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</si>
  <si>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</si>
  <si>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</si>
  <si>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</si>
  <si>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</si>
  <si>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</si>
  <si>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</si>
  <si>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</si>
  <si>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</si>
  <si>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</si>
  <si>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</si>
  <si>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</si>
  <si>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</si>
  <si>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</si>
  <si>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</si>
  <si>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</si>
  <si>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</si>
  <si>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</si>
  <si>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</si>
  <si>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</si>
  <si>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</si>
  <si>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</si>
  <si>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</si>
  <si>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</si>
  <si>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</si>
  <si>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</si>
  <si>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</si>
  <si>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</si>
  <si>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</si>
  <si>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</si>
  <si>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</si>
  <si>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</si>
  <si>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</si>
  <si>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</si>
  <si>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</si>
  <si>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</si>
  <si>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</si>
  <si>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</si>
  <si>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</si>
  <si>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</si>
  <si>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</si>
  <si>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</si>
  <si>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</si>
  <si>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</si>
  <si>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</si>
  <si>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</si>
  <si>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</si>
  <si>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</si>
  <si>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</si>
  <si>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</si>
  <si>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</si>
  <si>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</si>
  <si>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</si>
  <si>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</si>
  <si>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</si>
  <si>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</si>
  <si>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</si>
  <si>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</si>
  <si>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</si>
  <si>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</si>
  <si>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</si>
  <si>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</si>
  <si>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</si>
  <si>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</si>
  <si>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</si>
  <si>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</si>
  <si>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</si>
  <si>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</si>
  <si>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</si>
  <si>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</si>
  <si>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</si>
  <si>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</si>
  <si>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</si>
  <si>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</si>
  <si>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</si>
  <si>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</si>
  <si>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</si>
  <si>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</si>
  <si>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</si>
  <si>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</si>
  <si>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</si>
  <si>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</si>
  <si>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</si>
  <si>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</si>
  <si>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</si>
  <si>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</si>
  <si>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</si>
  <si>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</si>
  <si>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</si>
  <si>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</si>
  <si>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</si>
  <si>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</si>
  <si>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</si>
  <si>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</si>
  <si>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</si>
  <si>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</si>
  <si>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</si>
  <si>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</si>
  <si>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</si>
  <si>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</si>
  <si>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</si>
  <si>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</si>
  <si>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</si>
  <si>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</si>
  <si>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</si>
  <si>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</si>
  <si>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</si>
  <si>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</si>
  <si>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</si>
  <si>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</si>
  <si>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</si>
  <si>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</si>
  <si>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</si>
  <si>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</si>
  <si>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</si>
  <si>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</si>
  <si>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</si>
  <si>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</si>
  <si>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</si>
  <si>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</si>
  <si>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</si>
  <si>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</si>
  <si>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</si>
  <si>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</si>
  <si>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</si>
  <si>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</si>
  <si>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</si>
  <si>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</si>
  <si>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</si>
  <si>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</si>
  <si>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</si>
  <si>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</si>
  <si>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</si>
  <si>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</si>
  <si>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</si>
  <si>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</si>
  <si>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</si>
  <si>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</si>
  <si>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</si>
  <si>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</si>
  <si>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</si>
  <si>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</si>
  <si>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</si>
  <si>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</si>
  <si>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</si>
  <si>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</si>
  <si>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</si>
  <si>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</si>
  <si>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</si>
  <si>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</si>
  <si>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</si>
  <si>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</si>
  <si>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</si>
  <si>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</si>
  <si>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</si>
  <si>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</si>
  <si>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</si>
  <si>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</si>
  <si>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</si>
  <si>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</si>
  <si>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</si>
  <si>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</si>
  <si>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</si>
  <si>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</si>
  <si>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</si>
  <si>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</si>
  <si>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</si>
  <si>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</si>
  <si>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</si>
  <si>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</si>
  <si>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</si>
  <si>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</si>
  <si>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</si>
  <si>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</si>
  <si>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</si>
  <si>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</si>
  <si>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</si>
  <si>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</si>
  <si>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</si>
  <si>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</si>
  <si>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</si>
  <si>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</si>
  <si>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</si>
  <si>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</si>
  <si>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</si>
  <si>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</si>
  <si>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</si>
  <si>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</si>
  <si>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</si>
  <si>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</si>
  <si>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</si>
  <si>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</si>
  <si>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</si>
  <si>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</si>
  <si>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</si>
  <si>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</si>
  <si>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</si>
  <si>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</si>
  <si>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</si>
  <si>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</si>
  <si>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</si>
  <si>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</si>
  <si>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</si>
  <si>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</si>
  <si>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</si>
  <si>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</si>
  <si>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</si>
  <si>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</si>
  <si>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</si>
  <si>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</si>
  <si>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</si>
  <si>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</si>
  <si>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</si>
  <si>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</si>
  <si>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</si>
  <si>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</si>
  <si>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</si>
  <si>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</si>
  <si>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</si>
  <si>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</si>
  <si>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</si>
  <si>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</si>
  <si>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</si>
  <si>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</si>
  <si>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</si>
  <si>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</si>
  <si>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</si>
  <si>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</si>
  <si>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</si>
  <si>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</si>
  <si>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</si>
  <si>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</si>
  <si>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</si>
  <si>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</si>
  <si>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</si>
  <si>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</si>
  <si>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</si>
  <si>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</si>
  <si>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</si>
  <si>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</si>
  <si>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</si>
  <si>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</si>
  <si>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</si>
  <si>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</si>
  <si>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</si>
  <si>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</si>
  <si>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</si>
  <si>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</si>
  <si>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</si>
  <si>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</si>
  <si>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</si>
  <si>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</si>
  <si>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</si>
  <si>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</si>
  <si>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</si>
  <si>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</si>
  <si>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</si>
  <si>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</si>
  <si>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</si>
  <si>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</si>
  <si>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</si>
  <si>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</si>
  <si>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</si>
  <si>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</si>
  <si>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</si>
  <si>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</si>
  <si>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</si>
  <si>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</si>
  <si>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</si>
  <si>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</si>
  <si>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</si>
  <si>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</si>
  <si>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</si>
  <si>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</si>
  <si>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</si>
  <si>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</si>
  <si>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</si>
  <si>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</si>
  <si>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</si>
  <si>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</si>
  <si>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</si>
  <si>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</si>
  <si>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</si>
  <si>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</si>
  <si>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</si>
  <si>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</si>
  <si>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</si>
  <si>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</si>
  <si>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</si>
  <si>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</si>
  <si>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</si>
  <si>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</si>
  <si>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</si>
  <si>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</si>
  <si>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</si>
  <si>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</si>
  <si>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</si>
  <si>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</si>
  <si>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</si>
  <si>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</si>
  <si>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</si>
  <si>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</si>
  <si>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</si>
  <si>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</si>
  <si>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</si>
  <si>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</si>
  <si>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</si>
  <si>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</si>
  <si>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</si>
  <si>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</si>
  <si>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</si>
  <si>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</si>
  <si>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</si>
  <si>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</si>
  <si>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</si>
  <si>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</si>
  <si>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</si>
  <si>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</si>
  <si>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</si>
  <si>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</si>
  <si>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</si>
  <si>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</si>
  <si>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</si>
  <si>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</si>
  <si>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</si>
  <si>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</si>
  <si>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</si>
  <si>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</si>
  <si>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</si>
  <si>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</si>
  <si>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</si>
  <si>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</si>
  <si>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</si>
  <si>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</si>
  <si>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</si>
  <si>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</si>
  <si>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</si>
  <si>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</si>
  <si>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</si>
  <si>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</si>
  <si>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</si>
  <si>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</si>
  <si>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</si>
  <si>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</si>
  <si>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</si>
  <si>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</si>
  <si>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</si>
  <si>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</si>
  <si>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</si>
  <si>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</si>
  <si>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</si>
  <si>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</si>
  <si>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</si>
  <si>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</si>
  <si>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</si>
  <si>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</si>
  <si>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</si>
  <si>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</si>
  <si>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</si>
  <si>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</si>
  <si>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</si>
  <si>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</si>
  <si>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</si>
  <si>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</si>
  <si>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</si>
  <si>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</si>
  <si>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</si>
  <si>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</si>
  <si>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</si>
  <si>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</si>
  <si>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</si>
  <si>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</si>
  <si>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</si>
  <si>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</si>
  <si>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</si>
  <si>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</si>
  <si>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</si>
  <si>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</si>
  <si>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</si>
  <si>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</si>
  <si>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</si>
  <si>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</si>
  <si>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</si>
  <si>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</si>
  <si>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</si>
  <si>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</si>
  <si>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</si>
  <si>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</si>
  <si>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</si>
  <si>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</si>
  <si>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</si>
  <si>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</si>
  <si>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</si>
  <si>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</si>
  <si>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</si>
  <si>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</si>
  <si>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</si>
  <si>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</si>
  <si>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</si>
  <si>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</si>
  <si>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</si>
  <si>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</si>
  <si>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</si>
  <si>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</si>
  <si>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</si>
  <si>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</si>
  <si>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</si>
  <si>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</si>
  <si>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</si>
  <si>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</si>
  <si>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</si>
  <si>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</si>
  <si>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</si>
  <si>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</si>
  <si>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</si>
  <si>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</si>
  <si>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</si>
  <si>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</si>
  <si>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</si>
  <si>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</si>
  <si>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</si>
  <si>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</si>
  <si>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</si>
  <si>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</si>
  <si>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</si>
  <si>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</si>
  <si>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</si>
  <si>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</si>
  <si>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</si>
  <si>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</si>
  <si>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</si>
  <si>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</si>
  <si>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</si>
  <si>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</si>
  <si>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</si>
  <si>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</si>
  <si>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</si>
  <si>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</si>
  <si>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</si>
  <si>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</si>
  <si>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</si>
  <si>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</si>
  <si>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</si>
  <si>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</si>
  <si>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</si>
  <si>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</si>
  <si>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</si>
  <si>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</si>
  <si>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</si>
  <si>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</si>
  <si>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</si>
  <si>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</si>
  <si>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</si>
  <si>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</si>
  <si>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</si>
  <si>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</si>
  <si>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</si>
  <si>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</si>
  <si>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</si>
  <si>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</si>
  <si>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</si>
  <si>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</si>
  <si>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</si>
  <si>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</si>
  <si>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</si>
  <si>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</si>
  <si>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</si>
  <si>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</si>
  <si>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</si>
  <si>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</si>
  <si>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</si>
  <si>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</si>
  <si>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</si>
  <si>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</si>
  <si>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</si>
  <si>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</si>
  <si>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</si>
  <si>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</si>
  <si>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</si>
  <si>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</si>
  <si>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</si>
  <si>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</si>
  <si>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</si>
  <si>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</si>
  <si>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</si>
  <si>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</si>
  <si>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</si>
  <si>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</si>
  <si>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</si>
  <si>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</si>
  <si>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</si>
  <si>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</si>
  <si>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</si>
  <si>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</si>
  <si>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</si>
  <si>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</si>
  <si>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</si>
  <si>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</si>
  <si>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</si>
  <si>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</si>
  <si>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</si>
  <si>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</si>
  <si>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</si>
  <si>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</si>
  <si>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</si>
  <si>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</si>
  <si>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</si>
  <si>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</si>
  <si>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</si>
  <si>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</si>
  <si>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</si>
  <si>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</si>
  <si>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</si>
  <si>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</si>
  <si>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</si>
  <si>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</si>
  <si>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</si>
  <si>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</si>
  <si>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</si>
  <si>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</si>
  <si>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</si>
  <si>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</si>
  <si>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</si>
  <si>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</si>
  <si>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</si>
  <si>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</si>
  <si>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</si>
  <si>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</si>
  <si>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</si>
  <si>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</si>
  <si>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</si>
  <si>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</si>
  <si>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</si>
  <si>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</si>
  <si>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</si>
  <si>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</si>
  <si>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</si>
  <si>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</si>
  <si>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</si>
  <si>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</si>
  <si>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</si>
  <si>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</si>
  <si>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</si>
  <si>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</si>
  <si>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</si>
  <si>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</si>
  <si>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</si>
  <si>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</si>
  <si>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</si>
  <si>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</si>
  <si>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</si>
  <si>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</si>
  <si>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</si>
  <si>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</si>
  <si>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</si>
  <si>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</si>
  <si>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</si>
  <si>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</si>
  <si>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</si>
  <si>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</si>
  <si>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</si>
  <si>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</si>
  <si>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</si>
  <si>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</si>
  <si>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</si>
  <si>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</si>
  <si>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</si>
  <si>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</si>
  <si>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</si>
  <si>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</si>
  <si>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</si>
  <si>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</si>
  <si>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</si>
  <si>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</si>
  <si>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</si>
  <si>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</si>
  <si>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</si>
  <si>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</si>
  <si>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</si>
  <si>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</si>
  <si>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</si>
  <si>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</si>
  <si>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</si>
  <si>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</si>
  <si>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</si>
  <si>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</si>
  <si>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</si>
  <si>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</si>
  <si>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</si>
  <si>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</si>
  <si>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</si>
  <si>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</si>
  <si>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</si>
  <si>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</si>
  <si>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</si>
  <si>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</si>
  <si>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</si>
  <si>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</si>
  <si>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</si>
  <si>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</si>
  <si>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</si>
  <si>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</si>
  <si>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</si>
  <si>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</si>
  <si>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</si>
  <si>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</si>
  <si>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</si>
  <si>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</si>
  <si>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</si>
  <si>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</si>
  <si>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</si>
  <si>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</si>
  <si>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</si>
  <si>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</si>
  <si>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</si>
  <si>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</si>
  <si>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</si>
  <si>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</si>
  <si>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</si>
  <si>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</si>
  <si>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</si>
  <si>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</si>
  <si>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</si>
  <si>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</si>
  <si>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</si>
  <si>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</si>
  <si>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</si>
  <si>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</si>
  <si>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</si>
  <si>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</si>
  <si>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</si>
  <si>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</si>
  <si>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</si>
  <si>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</si>
  <si>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</si>
  <si>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</si>
  <si>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</si>
  <si>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</si>
  <si>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</si>
  <si>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</si>
  <si>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</si>
  <si>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</si>
  <si>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</si>
  <si>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</si>
  <si>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</si>
  <si>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</si>
  <si>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</si>
  <si>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</si>
  <si>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</si>
  <si>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</si>
  <si>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</si>
  <si>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</si>
  <si>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</si>
  <si>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</si>
  <si>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</si>
  <si>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</si>
  <si>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</si>
  <si>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</si>
  <si>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</si>
  <si>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</si>
  <si>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</si>
  <si>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</si>
  <si>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</si>
  <si>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</si>
  <si>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</si>
  <si>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</si>
  <si>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</si>
  <si>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</si>
  <si>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</si>
  <si>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</si>
  <si>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</si>
  <si>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</si>
  <si>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</si>
  <si>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</si>
  <si>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</si>
  <si>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</si>
  <si>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</si>
  <si>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</si>
  <si>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</si>
  <si>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</si>
  <si>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</si>
  <si>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</si>
  <si>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</si>
  <si>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</si>
  <si>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</si>
  <si>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</si>
  <si>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</si>
  <si>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</si>
  <si>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</si>
  <si>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</si>
  <si>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</si>
  <si>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</si>
  <si>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</si>
  <si>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</si>
  <si>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</si>
  <si>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</si>
  <si>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</si>
  <si>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</si>
  <si>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</si>
  <si>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</si>
  <si>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</si>
  <si>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</si>
  <si>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</si>
  <si>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</si>
  <si>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</si>
  <si>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</si>
  <si>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</si>
  <si>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</si>
  <si>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</si>
  <si>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</si>
  <si>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</si>
  <si>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</si>
  <si>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</si>
  <si>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</si>
  <si>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</si>
  <si>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</si>
  <si>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</si>
  <si>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</si>
  <si>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</si>
  <si>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</si>
  <si>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</si>
  <si>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</si>
  <si>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</si>
  <si>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</si>
  <si>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</si>
  <si>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</si>
  <si>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</si>
  <si>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</si>
  <si>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</si>
  <si>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</si>
  <si>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</si>
  <si>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</si>
  <si>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</si>
  <si>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</si>
  <si>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</si>
  <si>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</si>
  <si>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</si>
  <si>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</si>
  <si>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</si>
  <si>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</si>
  <si>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</si>
  <si>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</si>
  <si>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</si>
  <si>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</si>
  <si>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</si>
  <si>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</si>
  <si>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</si>
  <si>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</si>
  <si>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</si>
  <si>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</si>
  <si>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</si>
  <si>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</si>
  <si>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</si>
  <si>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</si>
  <si>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</si>
  <si>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</si>
  <si>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</si>
  <si>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</si>
  <si>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</si>
  <si>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</si>
  <si>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</si>
  <si>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</si>
  <si>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</si>
  <si>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</si>
  <si>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</si>
  <si>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</si>
  <si>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</si>
  <si>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</si>
  <si>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</si>
  <si>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</si>
  <si>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</si>
  <si>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</si>
  <si>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</si>
  <si>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</si>
  <si>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</si>
  <si>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</si>
  <si>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</si>
  <si>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</si>
  <si>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</si>
  <si>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</si>
  <si>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</si>
  <si>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</si>
  <si>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</si>
  <si>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</si>
  <si>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</si>
  <si>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</si>
  <si>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</si>
  <si>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</si>
  <si>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</si>
  <si>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</si>
  <si>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</si>
  <si>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</si>
  <si>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</si>
  <si>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</si>
  <si>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</si>
  <si>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</si>
  <si>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</si>
  <si>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</si>
  <si>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</si>
  <si>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</si>
  <si>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</si>
  <si>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</si>
  <si>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</si>
  <si>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</si>
  <si>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</si>
  <si>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</si>
  <si>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</si>
  <si>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</si>
  <si>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</si>
  <si>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</si>
  <si>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</si>
  <si>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</si>
  <si>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</si>
  <si>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</si>
  <si>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</si>
  <si>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</si>
  <si>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</si>
  <si>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</si>
  <si>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</si>
  <si>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</si>
  <si>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</si>
  <si>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</si>
  <si>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</si>
  <si>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</si>
  <si>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</si>
  <si>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</si>
  <si>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</si>
  <si>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</si>
  <si>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</si>
  <si>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</si>
  <si>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</si>
  <si>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</si>
  <si>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</si>
  <si>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</si>
  <si>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</si>
  <si>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</si>
  <si>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</si>
  <si>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</si>
  <si>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</si>
  <si>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</si>
  <si>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</si>
  <si>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</si>
  <si>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</si>
  <si>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</si>
  <si>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</si>
  <si>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</si>
  <si>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</si>
  <si>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</si>
  <si>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</si>
  <si>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</si>
  <si>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</si>
  <si>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</si>
  <si>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</si>
  <si>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</si>
  <si>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</si>
  <si>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</si>
  <si>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</si>
  <si>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</si>
  <si>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</si>
  <si>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</si>
  <si>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</si>
  <si>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</si>
  <si>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</si>
  <si>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</si>
  <si>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</si>
  <si>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</si>
  <si>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</si>
  <si>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</si>
  <si>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</si>
  <si>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</si>
  <si>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</si>
  <si>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</si>
  <si>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</si>
  <si>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</si>
  <si>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</si>
  <si>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</si>
  <si>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</si>
  <si>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</si>
  <si>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</si>
  <si>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</si>
  <si>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</si>
  <si>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</si>
  <si>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</si>
  <si>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</si>
  <si>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</si>
  <si>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</si>
  <si>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</si>
  <si>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</si>
  <si>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</si>
  <si>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</si>
  <si>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</si>
  <si>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</si>
  <si>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</si>
  <si>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</si>
  <si>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</si>
  <si>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</si>
  <si>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</si>
  <si>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</si>
  <si>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</si>
  <si>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</si>
  <si>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</si>
  <si>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</si>
  <si>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</si>
  <si>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</si>
  <si>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</si>
  <si>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</si>
  <si>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</si>
  <si>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</si>
  <si>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</si>
  <si>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</si>
  <si>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</si>
  <si>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</si>
  <si>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</si>
  <si>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</si>
  <si>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</si>
  <si>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</si>
  <si>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</si>
  <si>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</si>
  <si>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</si>
  <si>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</si>
  <si>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</si>
  <si>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</si>
  <si>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</si>
  <si>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</si>
  <si>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</si>
  <si>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</si>
  <si>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</si>
  <si>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</si>
  <si>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</si>
  <si>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</si>
  <si>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</si>
  <si>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</si>
  <si>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</si>
  <si>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</si>
  <si>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</si>
  <si>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</si>
  <si>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</si>
  <si>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</si>
  <si>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</si>
  <si>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</si>
  <si>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</si>
  <si>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</si>
  <si>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</si>
  <si>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</si>
  <si>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</si>
  <si>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</si>
  <si>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</si>
  <si>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</si>
  <si>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</si>
  <si>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</si>
  <si>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</si>
  <si>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</si>
  <si>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</si>
  <si>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</si>
  <si>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</si>
  <si>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</si>
  <si>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</si>
  <si>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</si>
  <si>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</si>
  <si>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</si>
  <si>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</si>
  <si>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</si>
  <si>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</si>
  <si>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</si>
  <si>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</si>
  <si>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</si>
  <si>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</si>
  <si>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</si>
  <si>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</si>
  <si>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</si>
  <si>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</si>
  <si>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</si>
  <si>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</si>
  <si>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</si>
  <si>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</si>
  <si>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</si>
  <si>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</si>
  <si>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</si>
  <si>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</si>
  <si>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</si>
  <si>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</si>
  <si>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</si>
  <si>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</si>
  <si>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</si>
  <si>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</si>
  <si>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</si>
  <si>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</si>
  <si>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</si>
  <si>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</si>
  <si>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</si>
  <si>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</si>
  <si>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</si>
  <si>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</si>
  <si>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</si>
  <si>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</si>
  <si>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</si>
  <si>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</si>
  <si>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</si>
  <si>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</si>
  <si>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</si>
  <si>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</si>
  <si>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</si>
  <si>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</si>
  <si>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</si>
  <si>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</si>
  <si>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</si>
  <si>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</si>
  <si>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</si>
  <si>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</si>
  <si>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</si>
  <si>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</si>
  <si>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</si>
  <si>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</si>
  <si>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</si>
  <si>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</si>
  <si>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</si>
  <si>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</si>
  <si>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</si>
  <si>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</si>
  <si>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</si>
  <si>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</si>
  <si>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</si>
  <si>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</si>
  <si>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</si>
  <si>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</si>
  <si>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</si>
  <si>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</si>
  <si>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</si>
  <si>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</si>
  <si>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</si>
  <si>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</si>
  <si>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</si>
  <si>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</si>
  <si>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</si>
  <si>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</si>
  <si>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</si>
  <si>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</si>
  <si>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</si>
  <si>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</si>
  <si>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</si>
  <si>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</si>
  <si>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</si>
  <si>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</si>
  <si>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</si>
  <si>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</si>
  <si>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</si>
  <si>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</si>
  <si>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</si>
  <si>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</si>
  <si>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</si>
  <si>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</si>
  <si>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</si>
  <si>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</si>
  <si>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</si>
  <si>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</si>
  <si>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</si>
  <si>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</si>
  <si>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</si>
  <si>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</si>
  <si>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</si>
  <si>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</si>
  <si>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</si>
  <si>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</si>
  <si>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</si>
  <si>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</si>
  <si>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</si>
  <si>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</si>
  <si>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</si>
  <si>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</si>
  <si>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</si>
  <si>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</si>
  <si>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</si>
  <si>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</si>
  <si>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</si>
  <si>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</si>
  <si>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</si>
  <si>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</si>
  <si>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</si>
  <si>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</si>
  <si>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</si>
  <si>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</si>
  <si>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</si>
  <si>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</si>
  <si>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</si>
  <si>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</si>
  <si>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</si>
  <si>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</si>
  <si>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</si>
  <si>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</si>
  <si>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</si>
  <si>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</si>
  <si>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</si>
  <si>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</si>
  <si>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</si>
  <si>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</si>
  <si>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</si>
  <si>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</si>
  <si>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</si>
  <si>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</si>
  <si>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</si>
  <si>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</si>
  <si>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</si>
  <si>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</si>
  <si>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</si>
  <si>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</si>
  <si>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</si>
  <si>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</si>
  <si>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</si>
  <si>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</si>
  <si>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</si>
  <si>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</si>
  <si>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</si>
  <si>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</si>
  <si>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</si>
  <si>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</si>
  <si>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</si>
  <si>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</si>
  <si>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</si>
  <si>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</si>
  <si>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</si>
  <si>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</si>
  <si>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</si>
  <si>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</si>
  <si>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</si>
  <si>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</si>
  <si>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</si>
  <si>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</si>
  <si>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</si>
  <si>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</si>
  <si>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</si>
  <si>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</si>
  <si>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</si>
  <si>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</si>
  <si>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</si>
  <si>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</si>
  <si>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</si>
  <si>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</si>
  <si>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</si>
  <si>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</si>
  <si>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</si>
  <si>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</si>
  <si>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</si>
  <si>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</si>
  <si>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</si>
  <si>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</si>
  <si>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</si>
  <si>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</si>
  <si>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</si>
  <si>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</si>
  <si>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</si>
  <si>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</si>
  <si>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</si>
  <si>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</si>
  <si>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</si>
  <si>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</si>
  <si>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</si>
  <si>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</si>
  <si>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</si>
  <si>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</si>
  <si>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</si>
  <si>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</si>
  <si>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</si>
  <si>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</si>
  <si>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</si>
  <si>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</si>
  <si>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</si>
  <si>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</si>
  <si>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</si>
  <si>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</si>
  <si>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</si>
  <si>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</si>
  <si>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</si>
  <si>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</si>
  <si>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</si>
  <si>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</si>
  <si>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</si>
  <si>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</si>
  <si>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</si>
  <si>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</si>
  <si>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</si>
  <si>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</si>
  <si>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</si>
  <si>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</si>
  <si>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</si>
  <si>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</si>
  <si>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</si>
  <si>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</si>
  <si>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</si>
  <si>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</si>
  <si>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</si>
  <si>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</si>
  <si>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</si>
  <si>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</si>
  <si>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</si>
  <si>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</si>
  <si>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</si>
  <si>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</si>
  <si>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</si>
  <si>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</si>
  <si>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</si>
  <si>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</si>
  <si>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</si>
  <si>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</si>
  <si>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</si>
  <si>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</si>
  <si>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</si>
  <si>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</si>
  <si>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</si>
  <si>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</si>
  <si>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</si>
  <si>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</si>
  <si>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</si>
  <si>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</si>
  <si>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</si>
  <si>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</si>
  <si>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</si>
  <si>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</si>
  <si>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</si>
  <si>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</si>
  <si>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</si>
  <si>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</si>
  <si>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</si>
  <si>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</si>
  <si>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</si>
  <si>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</si>
  <si>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</si>
  <si>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</si>
  <si>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</si>
  <si>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</si>
  <si>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</si>
  <si>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</si>
  <si>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</si>
  <si>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</si>
  <si>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</si>
  <si>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</si>
  <si>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</si>
  <si>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</si>
  <si>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</si>
  <si>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</si>
  <si>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</si>
  <si>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</si>
  <si>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</si>
  <si>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</si>
  <si>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</si>
  <si>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</si>
  <si>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</si>
  <si>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</si>
  <si>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</si>
  <si>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</si>
  <si>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</si>
  <si>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</si>
  <si>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</si>
  <si>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</si>
  <si>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</si>
  <si>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</si>
  <si>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</si>
  <si>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</si>
  <si>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</si>
  <si>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</si>
  <si>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</si>
  <si>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</si>
  <si>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</si>
  <si>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</si>
  <si>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</si>
  <si>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</si>
  <si>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</si>
  <si>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</si>
  <si>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</si>
  <si>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</si>
  <si>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</si>
  <si>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</si>
  <si>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</si>
  <si>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</si>
  <si>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</si>
  <si>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</si>
  <si>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</si>
  <si>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</si>
  <si>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</si>
  <si>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</si>
  <si>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</si>
  <si>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</si>
  <si>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</si>
  <si>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</si>
  <si>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</si>
  <si>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</si>
  <si>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</si>
  <si>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</si>
  <si>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</si>
  <si>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</si>
  <si>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</si>
  <si>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</si>
  <si>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</si>
  <si>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</si>
  <si>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</si>
  <si>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</si>
  <si>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</si>
  <si>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</si>
  <si>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</si>
  <si>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</si>
  <si>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</si>
  <si>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</si>
  <si>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</si>
  <si>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</si>
  <si>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</si>
  <si>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</si>
  <si>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</si>
  <si>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</si>
  <si>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</si>
  <si>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</si>
  <si>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</si>
  <si>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</si>
  <si>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</si>
  <si>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</si>
  <si>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</si>
  <si>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</si>
  <si>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</si>
  <si>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</si>
  <si>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</si>
  <si>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</si>
  <si>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</si>
  <si>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</si>
  <si>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</si>
  <si>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</si>
  <si>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</si>
  <si>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</si>
  <si>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</si>
  <si>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</si>
  <si>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</si>
  <si>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</si>
  <si>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</si>
  <si>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</si>
  <si>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</si>
  <si>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</si>
  <si>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</si>
  <si>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</si>
  <si>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</si>
  <si>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</si>
  <si>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</si>
  <si>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</si>
  <si>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</si>
  <si>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</si>
  <si>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</si>
  <si>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</si>
  <si>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</si>
  <si>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</si>
  <si>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</si>
  <si>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</si>
  <si>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</si>
  <si>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</si>
  <si>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</si>
  <si>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</si>
  <si>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</si>
  <si>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</si>
  <si>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</si>
  <si>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</si>
  <si>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</si>
  <si>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</si>
  <si>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</si>
  <si>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</si>
  <si>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</si>
  <si>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</si>
  <si>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</si>
  <si>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</si>
  <si>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</si>
  <si>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</si>
  <si>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</si>
  <si>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</si>
  <si>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</si>
  <si>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</si>
  <si>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</si>
  <si>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</si>
  <si>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</si>
  <si>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</si>
  <si>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</si>
  <si>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</si>
  <si>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</si>
  <si>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</si>
  <si>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</si>
  <si>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</si>
  <si>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</si>
  <si>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</si>
  <si>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</si>
  <si>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</si>
  <si>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</si>
  <si>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</si>
  <si>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</si>
  <si>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</si>
  <si>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</si>
  <si>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</si>
  <si>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</si>
  <si>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</si>
  <si>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</si>
  <si>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</si>
  <si>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</si>
  <si>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</si>
  <si>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</si>
  <si>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</si>
  <si>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</si>
  <si>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</si>
  <si>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</si>
  <si>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</si>
  <si>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</si>
  <si>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</si>
  <si>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</si>
  <si>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</si>
  <si>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</si>
  <si>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</si>
  <si>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</si>
  <si>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</si>
  <si>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</si>
  <si>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</si>
  <si>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</si>
  <si>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</si>
  <si>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</si>
  <si>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</si>
  <si>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</si>
  <si>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</si>
  <si>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</si>
  <si>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</si>
  <si>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</si>
  <si>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</si>
  <si>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</si>
  <si>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</si>
  <si>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</si>
  <si>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</si>
  <si>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</si>
  <si>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</si>
  <si>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</si>
  <si>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</si>
  <si>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</si>
  <si>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</si>
  <si>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</si>
  <si>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</si>
  <si>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</si>
  <si>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</si>
  <si>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</si>
  <si>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</si>
  <si>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</si>
  <si>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</si>
  <si>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</si>
  <si>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</si>
  <si>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</si>
  <si>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</si>
  <si>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</si>
  <si>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</si>
  <si>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</si>
  <si>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</si>
  <si>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</si>
  <si>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</si>
  <si>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</si>
  <si>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</si>
  <si>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</si>
  <si>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</si>
  <si>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</si>
  <si>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</si>
  <si>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</si>
  <si>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</si>
  <si>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</si>
  <si>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</si>
  <si>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</si>
  <si>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</si>
  <si>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</si>
  <si>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</si>
  <si>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</si>
  <si>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</si>
  <si>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</si>
  <si>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</si>
  <si>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</si>
  <si>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</si>
  <si>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</si>
  <si>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</si>
  <si>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</si>
  <si>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</si>
  <si>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</si>
  <si>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</si>
  <si>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</si>
  <si>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</si>
  <si>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</si>
  <si>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</si>
  <si>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</si>
  <si>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</si>
  <si>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</si>
  <si>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</si>
  <si>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</si>
  <si>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</si>
  <si>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</si>
  <si>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</si>
  <si>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</si>
  <si>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</si>
  <si>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</si>
  <si>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</si>
  <si>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</si>
  <si>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</si>
  <si>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</si>
  <si>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</si>
  <si>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</si>
  <si>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</si>
  <si>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</si>
  <si>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</si>
  <si>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</si>
  <si>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</si>
  <si>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</si>
  <si>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</si>
  <si>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</si>
  <si>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</si>
  <si>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</si>
  <si>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</si>
  <si>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</si>
  <si>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</si>
  <si>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</si>
  <si>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</si>
  <si>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</si>
  <si>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</si>
  <si>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</si>
  <si>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</si>
  <si>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</si>
  <si>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</si>
  <si>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</si>
  <si>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</si>
  <si>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</si>
  <si>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</si>
  <si>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</si>
  <si>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</si>
  <si>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</si>
  <si>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</si>
  <si>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</si>
  <si>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</si>
  <si>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</si>
  <si>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</si>
  <si>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</si>
  <si>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</si>
  <si>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</si>
  <si>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</si>
  <si>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</si>
  <si>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</si>
  <si>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</si>
  <si>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</si>
  <si>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</si>
  <si>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</si>
  <si>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</si>
  <si>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</si>
  <si>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</si>
  <si>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</si>
  <si>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</si>
  <si>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</si>
  <si>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</si>
  <si>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</si>
  <si>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</si>
  <si>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</si>
  <si>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</si>
  <si>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</si>
  <si>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</si>
  <si>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</si>
  <si>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</si>
  <si>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</si>
  <si>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</si>
  <si>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</si>
  <si>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</si>
  <si>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</si>
  <si>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</si>
  <si>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</si>
  <si>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</si>
  <si>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</si>
  <si>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</si>
  <si>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</si>
  <si>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</si>
  <si>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</si>
  <si>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</si>
  <si>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</si>
  <si>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</si>
  <si>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</si>
  <si>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</si>
  <si>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</si>
  <si>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</si>
  <si>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</si>
  <si>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</si>
  <si>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</si>
  <si>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</si>
  <si>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</si>
  <si>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</si>
  <si>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</si>
  <si>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</si>
  <si>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</si>
  <si>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</si>
  <si>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</si>
  <si>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</si>
  <si>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</si>
  <si>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</si>
  <si>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</si>
  <si>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</si>
  <si>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</si>
  <si>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</si>
  <si>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</si>
  <si>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</si>
  <si>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</si>
  <si>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</si>
  <si>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</si>
  <si>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</si>
  <si>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</si>
  <si>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</si>
  <si>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</si>
  <si>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</si>
  <si>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</si>
  <si>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</si>
  <si>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</si>
  <si>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</si>
  <si>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</si>
  <si>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</si>
  <si>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</si>
  <si>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</si>
  <si>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</si>
  <si>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</si>
  <si>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</si>
  <si>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</si>
  <si>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</si>
  <si>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</si>
  <si>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</si>
  <si>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</si>
  <si>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</si>
  <si>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</si>
  <si>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</si>
  <si>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</si>
  <si>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</si>
  <si>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</si>
  <si>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</si>
  <si>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</si>
  <si>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</si>
  <si>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</si>
  <si>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</si>
  <si>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</si>
  <si>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</si>
  <si>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</si>
  <si>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</si>
  <si>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</si>
  <si>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</si>
  <si>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</si>
  <si>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</si>
  <si>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</si>
  <si>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</si>
  <si>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</si>
  <si>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</si>
  <si>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</si>
  <si>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</si>
  <si>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</si>
  <si>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</si>
  <si>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</si>
  <si>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</si>
  <si>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</si>
  <si>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</si>
  <si>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</si>
  <si>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</si>
  <si>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</si>
  <si>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</si>
  <si>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</si>
  <si>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</si>
  <si>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</si>
  <si>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</si>
  <si>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</si>
  <si>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</si>
  <si>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</si>
  <si>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</si>
  <si>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</si>
  <si>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</si>
  <si>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</si>
  <si>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</si>
  <si>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</si>
  <si>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</si>
  <si>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</si>
  <si>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</si>
  <si>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</si>
  <si>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</si>
  <si>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</si>
  <si>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</si>
  <si>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</si>
  <si>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</si>
  <si>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</si>
  <si>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</si>
  <si>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</si>
  <si>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</si>
  <si>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</si>
  <si>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</si>
  <si>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</si>
  <si>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</si>
  <si>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</si>
  <si>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</si>
  <si>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</si>
  <si>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</si>
  <si>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</si>
  <si>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</si>
  <si>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</si>
  <si>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</si>
  <si>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</si>
  <si>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</si>
  <si>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</si>
  <si>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</si>
  <si>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</si>
  <si>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</si>
  <si>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</si>
  <si>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</si>
  <si>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</si>
  <si>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</si>
  <si>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</si>
  <si>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</si>
  <si>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</si>
  <si>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</si>
  <si>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</si>
  <si>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</si>
  <si>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</si>
  <si>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</si>
  <si>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</si>
  <si>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</si>
  <si>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</si>
  <si>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</si>
  <si>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</si>
  <si>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</si>
  <si>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</si>
  <si>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</si>
  <si>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</si>
  <si>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</si>
  <si>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</si>
  <si>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</si>
  <si>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</si>
  <si>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</si>
  <si>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</si>
  <si>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</si>
  <si>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</si>
  <si>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</si>
  <si>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</si>
  <si>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</si>
  <si>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</si>
  <si>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</si>
  <si>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</si>
  <si>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</si>
  <si>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</si>
  <si>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</si>
  <si>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</si>
  <si>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</si>
  <si>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</si>
  <si>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</si>
  <si>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</si>
  <si>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</si>
  <si>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</si>
  <si>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</si>
  <si>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</si>
  <si>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</si>
  <si>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</si>
  <si>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</si>
  <si>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</si>
  <si>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</si>
  <si>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</si>
  <si>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</si>
  <si>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</si>
  <si>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</si>
  <si>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</si>
  <si>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</si>
  <si>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</si>
  <si>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</si>
  <si>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</si>
  <si>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</si>
  <si>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</si>
  <si>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</si>
  <si>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</si>
  <si>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</si>
  <si>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</si>
  <si>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</si>
  <si>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</si>
  <si>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</si>
  <si>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</si>
  <si>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</si>
  <si>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</si>
  <si>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</si>
  <si>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</si>
  <si>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</si>
  <si>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</si>
  <si>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</si>
  <si>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</si>
  <si>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</si>
  <si>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</si>
  <si>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</si>
  <si>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</si>
  <si>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</si>
  <si>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</si>
  <si>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</si>
  <si>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</si>
  <si>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</si>
  <si>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</si>
  <si>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</si>
  <si>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</si>
  <si>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</si>
  <si>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</si>
  <si>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</si>
  <si>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</si>
  <si>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</si>
  <si>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</si>
  <si>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</si>
  <si>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</si>
  <si>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</si>
  <si>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</si>
  <si>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</si>
  <si>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</si>
  <si>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</si>
  <si>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</si>
  <si>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</si>
  <si>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</si>
  <si>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</si>
  <si>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</si>
  <si>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</si>
  <si>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</si>
  <si>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</si>
  <si>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</si>
  <si>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</si>
  <si>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</si>
  <si>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</si>
  <si>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</si>
  <si>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</si>
  <si>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</si>
  <si>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</si>
  <si>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</si>
  <si>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</si>
  <si>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</si>
  <si>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</si>
  <si>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</si>
  <si>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</si>
  <si>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</si>
  <si>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</si>
  <si>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</si>
  <si>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</si>
  <si>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</si>
  <si>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</si>
  <si>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</si>
  <si>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</si>
  <si>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</si>
  <si>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</si>
  <si>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</si>
  <si>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</si>
  <si>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</si>
  <si>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</si>
  <si>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</si>
  <si>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</si>
  <si>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</si>
  <si>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</si>
  <si>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</si>
  <si>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</si>
  <si>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</si>
  <si>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</si>
  <si>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</si>
  <si>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</si>
  <si>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</si>
  <si>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</si>
  <si>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</si>
  <si>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</si>
  <si>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</si>
  <si>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</si>
  <si>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</si>
  <si>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</si>
  <si>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</si>
  <si>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</si>
  <si>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</si>
  <si>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</si>
  <si>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</si>
  <si>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</si>
  <si>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</si>
  <si>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</si>
  <si>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</si>
  <si>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</si>
  <si>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</si>
  <si>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</si>
  <si>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</si>
  <si>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</si>
  <si>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</si>
  <si>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</si>
  <si>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</si>
  <si>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</si>
  <si>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</si>
  <si>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</si>
  <si>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</si>
  <si>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</si>
  <si>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</si>
  <si>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</si>
  <si>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</si>
  <si>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</si>
  <si>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</si>
  <si>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</si>
  <si>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</si>
  <si>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</si>
  <si>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</si>
  <si>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</si>
  <si>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</si>
  <si>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</si>
  <si>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</si>
  <si>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</si>
  <si>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</si>
  <si>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</si>
  <si>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</si>
  <si>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</si>
  <si>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</si>
  <si>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</si>
  <si>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</si>
  <si>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</si>
  <si>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</si>
  <si>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</si>
  <si>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</si>
  <si>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</si>
  <si>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</si>
  <si>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</si>
  <si>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</si>
  <si>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</si>
  <si>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</si>
  <si>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</si>
  <si>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</si>
  <si>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</si>
  <si>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</si>
  <si>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</si>
  <si>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</si>
  <si>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</si>
  <si>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</si>
  <si>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</si>
  <si>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</si>
  <si>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</si>
  <si>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</si>
  <si>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</si>
  <si>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</si>
  <si>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</si>
  <si>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</si>
  <si>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</si>
  <si>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</si>
  <si>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</si>
  <si>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</si>
  <si>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</si>
  <si>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</si>
  <si>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</si>
  <si>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</si>
  <si>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</si>
  <si>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</si>
  <si>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</si>
  <si>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</si>
  <si>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</si>
  <si>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</si>
  <si>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</si>
  <si>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</si>
  <si>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</si>
  <si>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</si>
  <si>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</si>
  <si>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</si>
  <si>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</si>
  <si>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</si>
  <si>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</si>
  <si>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</si>
  <si>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</si>
  <si>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</si>
  <si>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</si>
  <si>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</si>
  <si>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</si>
  <si>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</si>
  <si>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</si>
  <si>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</si>
  <si>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</si>
  <si>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</si>
  <si>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</si>
  <si>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</si>
  <si>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</si>
  <si>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</si>
  <si>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</si>
  <si>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</si>
  <si>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</si>
  <si>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</si>
  <si>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</si>
  <si>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</si>
  <si>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</si>
  <si>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</si>
  <si>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</si>
  <si>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</si>
  <si>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</si>
  <si>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</si>
  <si>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</si>
  <si>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</si>
  <si>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</si>
  <si>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</si>
  <si>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</si>
  <si>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</si>
  <si>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</si>
  <si>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</si>
  <si>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</si>
  <si>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</si>
  <si>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</si>
  <si>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</si>
  <si>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</si>
  <si>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</si>
  <si>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</si>
  <si>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</si>
  <si>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</si>
  <si>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</si>
  <si>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</si>
  <si>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</si>
  <si>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</si>
  <si>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</si>
  <si>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</si>
  <si>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</si>
  <si>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</si>
  <si>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</si>
  <si>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</si>
  <si>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</si>
  <si>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</si>
  <si>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</si>
  <si>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</si>
  <si>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</si>
  <si>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</si>
  <si>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</si>
  <si>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</si>
  <si>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</si>
  <si>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</si>
  <si>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</si>
  <si>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</si>
  <si>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</si>
  <si>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</si>
  <si>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</si>
  <si>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</si>
  <si>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</si>
  <si>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</si>
  <si>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</si>
  <si>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</si>
  <si>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</si>
  <si>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</si>
  <si>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</si>
  <si>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</si>
  <si>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</si>
  <si>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</si>
  <si>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</si>
  <si>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</si>
  <si>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</si>
  <si>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</si>
  <si>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</si>
  <si>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</si>
  <si>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</si>
  <si>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</si>
  <si>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</si>
  <si>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</si>
  <si>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</si>
  <si>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</si>
  <si>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</si>
  <si>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</si>
  <si>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</si>
  <si>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</si>
  <si>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</si>
  <si>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</si>
  <si>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</si>
  <si>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</si>
  <si>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</si>
  <si>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</si>
  <si>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</si>
  <si>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</si>
  <si>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</si>
  <si>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</si>
  <si>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</si>
  <si>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</si>
  <si>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</si>
  <si>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</si>
  <si>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</si>
  <si>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</si>
  <si>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</si>
  <si>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</si>
  <si>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</si>
  <si>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</si>
  <si>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</si>
  <si>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</si>
  <si>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</si>
  <si>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</si>
  <si>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</si>
  <si>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</si>
  <si>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</si>
  <si>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</si>
  <si>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</si>
  <si>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</si>
  <si>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</si>
  <si>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</si>
  <si>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</si>
  <si>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</si>
  <si>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</si>
  <si>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</si>
  <si>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</si>
  <si>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</si>
  <si>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</si>
  <si>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</si>
  <si>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</si>
  <si>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</si>
  <si>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</si>
  <si>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</si>
  <si>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</si>
  <si>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</si>
  <si>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</si>
  <si>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</si>
  <si>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</si>
  <si>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</si>
  <si>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</si>
  <si>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</si>
  <si>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</si>
  <si>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</si>
  <si>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</si>
  <si>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</si>
  <si>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</si>
  <si>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</si>
  <si>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</si>
  <si>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</si>
  <si>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</si>
  <si>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</si>
  <si>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</si>
  <si>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</si>
  <si>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</si>
  <si>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</si>
  <si>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</si>
  <si>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</si>
  <si>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</si>
  <si>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</si>
  <si>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</si>
  <si>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</si>
  <si>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</si>
  <si>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</si>
  <si>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</si>
  <si>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</si>
  <si>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</si>
  <si>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</si>
  <si>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</si>
  <si>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</si>
  <si>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</si>
  <si>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</si>
  <si>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</si>
  <si>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</si>
  <si>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</si>
  <si>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</si>
  <si>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</si>
  <si>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</si>
  <si>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</si>
  <si>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</si>
  <si>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</si>
  <si>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</si>
  <si>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</si>
  <si>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</si>
  <si>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</si>
  <si>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</si>
  <si>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</si>
  <si>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</si>
  <si>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</si>
  <si>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</si>
  <si>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</si>
  <si>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</si>
  <si>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</si>
  <si>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</si>
  <si>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</si>
  <si>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</si>
  <si>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</si>
  <si>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</si>
  <si>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</si>
  <si>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</si>
  <si>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</si>
  <si>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</si>
  <si>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</si>
  <si>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</si>
  <si>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</si>
  <si>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</si>
  <si>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</si>
  <si>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</si>
  <si>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</si>
  <si>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</si>
  <si>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</si>
  <si>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</si>
  <si>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</si>
  <si>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</si>
  <si>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</si>
  <si>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</si>
  <si>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</si>
  <si>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</si>
  <si>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</si>
  <si>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</si>
  <si>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</si>
  <si>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</si>
  <si>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</si>
  <si>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</si>
  <si>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</si>
  <si>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</si>
  <si>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</si>
  <si>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</si>
  <si>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</si>
  <si>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</si>
  <si>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</si>
  <si>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</si>
  <si>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</si>
  <si>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</si>
  <si>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</si>
  <si>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</si>
  <si>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</si>
  <si>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</si>
  <si>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</si>
  <si>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</si>
  <si>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</si>
  <si>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</si>
  <si>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</si>
  <si>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</si>
  <si>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</si>
  <si>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</si>
  <si>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</si>
  <si>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</si>
  <si>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</si>
  <si>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</si>
  <si>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</si>
  <si>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</si>
  <si>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</si>
  <si>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</si>
  <si>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</si>
  <si>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</si>
  <si>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</si>
  <si>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</si>
  <si>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</si>
  <si>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</si>
  <si>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</si>
  <si>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</si>
  <si>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</si>
  <si>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</si>
  <si>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</si>
  <si>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</si>
  <si>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</si>
  <si>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</si>
  <si>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</si>
  <si>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</si>
  <si>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</si>
  <si>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</si>
  <si>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</si>
  <si>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</si>
  <si>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</si>
  <si>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</si>
  <si>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</si>
  <si>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</si>
  <si>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</si>
  <si>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</si>
  <si>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</si>
  <si>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</si>
  <si>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</si>
  <si>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</si>
  <si>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</si>
  <si>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</si>
  <si>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</si>
  <si>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</si>
  <si>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</si>
  <si>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</si>
  <si>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</si>
  <si>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</si>
  <si>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</si>
  <si>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</si>
  <si>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</si>
  <si>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</si>
  <si>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</si>
  <si>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</si>
  <si>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</si>
  <si>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</si>
  <si>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</si>
  <si>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</si>
  <si>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</si>
  <si>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</si>
  <si>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</si>
  <si>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</si>
  <si>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</si>
  <si>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</si>
  <si>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</si>
  <si>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</si>
  <si>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</si>
  <si>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</si>
  <si>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</si>
  <si>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</si>
  <si>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</si>
  <si>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</si>
  <si>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</si>
  <si>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</si>
  <si>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</si>
  <si>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</si>
  <si>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</si>
  <si>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</si>
  <si>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</si>
  <si>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</si>
  <si>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</si>
  <si>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</si>
  <si>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</si>
  <si>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</si>
  <si>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</si>
  <si>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</si>
  <si>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</si>
  <si>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</si>
  <si>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</si>
  <si>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</si>
  <si>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</si>
  <si>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</si>
  <si>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</si>
  <si>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</si>
  <si>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</si>
  <si>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</si>
  <si>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</si>
  <si>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</si>
  <si>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</si>
  <si>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</si>
  <si>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</si>
  <si>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</si>
  <si>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</si>
  <si>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</si>
  <si>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</si>
  <si>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</si>
  <si>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</si>
  <si>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</si>
  <si>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</si>
  <si>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</si>
  <si>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</si>
  <si>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</si>
  <si>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</si>
  <si>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</si>
  <si>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</si>
  <si>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</si>
  <si>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</si>
  <si>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</si>
  <si>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</si>
  <si>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</si>
  <si>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</si>
  <si>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</si>
  <si>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</si>
  <si>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</si>
  <si>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</si>
  <si>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</si>
  <si>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</si>
  <si>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</si>
  <si>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</si>
  <si>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</si>
  <si>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</si>
  <si>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</si>
  <si>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</si>
  <si>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</si>
  <si>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</si>
  <si>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</si>
  <si>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</si>
  <si>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</si>
  <si>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</si>
  <si>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</si>
  <si>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</si>
  <si>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</si>
  <si>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</si>
  <si>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</si>
  <si>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</si>
  <si>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</si>
  <si>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</si>
  <si>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</si>
  <si>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</si>
  <si>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</si>
  <si>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</si>
  <si>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</si>
  <si>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</si>
  <si>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</si>
  <si>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</si>
  <si>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</si>
  <si>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</si>
  <si>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</si>
  <si>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</si>
  <si>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</si>
  <si>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</si>
  <si>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</si>
  <si>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</si>
  <si>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</si>
  <si>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</si>
  <si>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</si>
  <si>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</si>
  <si>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</si>
  <si>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</si>
  <si>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</si>
  <si>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</si>
  <si>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</si>
  <si>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</si>
  <si>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</si>
  <si>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</si>
  <si>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</si>
  <si>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</si>
  <si>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</si>
  <si>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</si>
  <si>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</si>
  <si>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</si>
  <si>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</si>
  <si>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</si>
  <si>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</si>
  <si>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</si>
  <si>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</si>
  <si>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</si>
  <si>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</si>
  <si>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</si>
  <si>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</si>
  <si>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</si>
  <si>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</si>
  <si>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</si>
  <si>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</si>
  <si>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</si>
  <si>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</si>
  <si>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</si>
  <si>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</si>
  <si>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</si>
  <si>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</si>
  <si>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</si>
  <si>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</si>
  <si>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</si>
  <si>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</si>
  <si>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</si>
  <si>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</si>
  <si>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</si>
  <si>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</si>
  <si>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</si>
  <si>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</si>
  <si>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</si>
  <si>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</si>
  <si>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</si>
  <si>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</si>
  <si>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</si>
  <si>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</si>
  <si>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</si>
  <si>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</si>
  <si>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</si>
  <si>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</si>
  <si>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</si>
  <si>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</si>
  <si>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</si>
  <si>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</si>
  <si>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</si>
  <si>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</si>
  <si>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</si>
  <si>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</si>
  <si>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</si>
  <si>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</si>
  <si>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</si>
  <si>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</si>
  <si>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</si>
  <si>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</si>
  <si>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</si>
  <si>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</si>
  <si>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</si>
  <si>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</si>
  <si>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</si>
  <si>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</si>
  <si>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</si>
  <si>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</si>
  <si>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</si>
  <si>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</si>
  <si>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</si>
  <si>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</si>
  <si>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</si>
  <si>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</si>
  <si>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</si>
  <si>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</si>
  <si>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</si>
  <si>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</si>
  <si>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</si>
  <si>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</si>
  <si>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</si>
  <si>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</si>
  <si>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</si>
  <si>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</si>
  <si>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</si>
  <si>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</si>
  <si>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</si>
  <si>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</si>
  <si>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</si>
  <si>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</si>
  <si>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</si>
  <si>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</si>
  <si>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</si>
  <si>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</si>
  <si>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</si>
  <si>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</si>
  <si>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</si>
  <si>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</si>
  <si>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</si>
  <si>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</si>
  <si>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</si>
  <si>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</si>
  <si>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</si>
  <si>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</si>
  <si>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</si>
  <si>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</si>
  <si>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</si>
  <si>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</si>
  <si>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</si>
  <si>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</si>
  <si>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</si>
  <si>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</si>
  <si>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</si>
  <si>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</si>
  <si>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</si>
  <si>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</si>
  <si>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</si>
  <si>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</si>
  <si>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</si>
  <si>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</si>
  <si>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</si>
  <si>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</si>
  <si>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</si>
  <si>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</si>
  <si>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</si>
  <si>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</si>
  <si>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</si>
  <si>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</si>
  <si>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</si>
  <si>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</si>
  <si>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</si>
  <si>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</si>
  <si>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</si>
  <si>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</si>
  <si>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</si>
  <si>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</si>
  <si>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</si>
  <si>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</si>
  <si>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</si>
  <si>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</si>
  <si>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</si>
  <si>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</si>
  <si>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</si>
  <si>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</si>
  <si>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</si>
  <si>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</si>
  <si>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</si>
  <si>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</si>
  <si>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</si>
  <si>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</si>
  <si>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</si>
  <si>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</si>
  <si>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</si>
  <si>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</si>
  <si>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</si>
  <si>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</si>
  <si>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</si>
  <si>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</si>
  <si>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</si>
  <si>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</si>
  <si>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</si>
  <si>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</si>
  <si>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</si>
  <si>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</si>
  <si>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</si>
  <si>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</si>
  <si>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</si>
  <si>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</si>
  <si>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</si>
  <si>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</si>
  <si>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</si>
  <si>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</si>
  <si>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</si>
  <si>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</si>
  <si>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</si>
  <si>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</si>
  <si>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</si>
  <si>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</si>
  <si>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</si>
  <si>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</si>
  <si>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</si>
  <si>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</si>
  <si>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</si>
  <si>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</si>
  <si>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</si>
  <si>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</si>
  <si>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</si>
  <si>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</si>
  <si>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</si>
  <si>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</si>
  <si>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</si>
  <si>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</si>
  <si>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</si>
  <si>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</si>
  <si>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</si>
  <si>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</si>
  <si>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</si>
  <si>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</si>
  <si>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</si>
  <si>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</si>
  <si>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</si>
  <si>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</si>
  <si>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</si>
  <si>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</si>
  <si>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</si>
  <si>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</si>
  <si>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</si>
  <si>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</si>
  <si>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</si>
  <si>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</si>
  <si>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</si>
  <si>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</si>
  <si>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</si>
  <si>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</si>
  <si>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</si>
  <si>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</si>
  <si>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</si>
  <si>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</si>
  <si>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</si>
  <si>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</si>
  <si>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</si>
  <si>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</si>
  <si>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</si>
  <si>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</si>
  <si>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</si>
  <si>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</si>
  <si>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</si>
  <si>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</si>
  <si>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</si>
  <si>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</si>
  <si>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</si>
  <si>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</si>
  <si>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</si>
  <si>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</si>
  <si>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</si>
  <si>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</si>
  <si>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</si>
  <si>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</si>
  <si>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</si>
  <si>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</si>
  <si>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</si>
  <si>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</si>
  <si>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</si>
  <si>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</si>
  <si>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</si>
  <si>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</si>
  <si>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</si>
  <si>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</si>
  <si>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</si>
  <si>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</si>
  <si>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</si>
  <si>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</si>
  <si>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</si>
  <si>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</si>
  <si>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</si>
  <si>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</si>
  <si>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</si>
  <si>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</si>
  <si>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</si>
  <si>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</si>
  <si>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</si>
  <si>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</si>
  <si>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</si>
  <si>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</si>
  <si>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</si>
  <si>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</si>
  <si>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</si>
  <si>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</si>
  <si>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</si>
  <si>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</si>
  <si>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</si>
  <si>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</si>
  <si>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</si>
  <si>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</si>
  <si>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</si>
  <si>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</si>
  <si>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</si>
  <si>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</si>
  <si>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</si>
  <si>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</si>
  <si>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</si>
  <si>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</si>
  <si>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</si>
  <si>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</si>
  <si>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</si>
  <si>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</si>
  <si>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</si>
  <si>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</si>
  <si>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</si>
  <si>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</si>
  <si>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</si>
  <si>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</si>
  <si>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</si>
  <si>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</si>
  <si>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</si>
  <si>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</si>
  <si>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</si>
  <si>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</si>
  <si>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</si>
  <si>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</si>
  <si>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</si>
  <si>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</si>
  <si>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</si>
  <si>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</si>
  <si>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</si>
  <si>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</si>
  <si>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</si>
  <si>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</si>
  <si>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</si>
  <si>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</si>
  <si>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</si>
  <si>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</si>
  <si>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</si>
  <si>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</si>
  <si>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</si>
  <si>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</si>
  <si>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</si>
  <si>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</si>
  <si>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</si>
  <si>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</si>
  <si>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</si>
  <si>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</si>
  <si>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</si>
  <si>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</si>
  <si>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</si>
  <si>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</si>
  <si>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</si>
  <si>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</si>
  <si>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</si>
  <si>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</si>
  <si>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</si>
  <si>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</si>
  <si>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</si>
  <si>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</si>
  <si>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</si>
  <si>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</si>
  <si>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</si>
  <si>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</si>
  <si>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</si>
  <si>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</si>
  <si>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</si>
  <si>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</si>
  <si>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</si>
  <si>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</si>
  <si>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</si>
  <si>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</si>
  <si>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</si>
  <si>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</si>
  <si>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</si>
  <si>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</si>
  <si>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</si>
  <si>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</si>
  <si>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</si>
  <si>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</si>
  <si>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</si>
  <si>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</si>
  <si>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</si>
  <si>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</si>
  <si>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</si>
  <si>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</si>
  <si>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</si>
  <si>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</si>
  <si>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</si>
  <si>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</si>
  <si>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</si>
  <si>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</si>
  <si>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</si>
  <si>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</si>
  <si>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</si>
  <si>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</si>
  <si>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</si>
  <si>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</si>
  <si>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</si>
  <si>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</si>
  <si>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</si>
  <si>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</si>
  <si>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</si>
  <si>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</si>
  <si>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</si>
  <si>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</si>
  <si>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</si>
  <si>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</si>
  <si>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</si>
  <si>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</si>
  <si>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</si>
  <si>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</si>
  <si>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</si>
  <si>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</si>
  <si>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</si>
  <si>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</si>
  <si>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</si>
  <si>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</si>
  <si>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</si>
  <si>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</si>
  <si>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</si>
  <si>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</si>
  <si>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</si>
  <si>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</si>
  <si>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</si>
  <si>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</si>
  <si>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</si>
  <si>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</si>
  <si>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</si>
  <si>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</si>
  <si>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</si>
  <si>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</si>
  <si>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</si>
  <si>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</si>
  <si>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</si>
  <si>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</si>
  <si>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</si>
  <si>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</si>
  <si>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</si>
  <si>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</si>
  <si>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</si>
  <si>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</si>
  <si>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</si>
  <si>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</si>
  <si>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</si>
  <si>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</si>
  <si>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</si>
  <si>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</si>
  <si>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</si>
  <si>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</si>
  <si>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</si>
  <si>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</si>
  <si>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</si>
  <si>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</si>
  <si>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</si>
  <si>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</si>
  <si>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</si>
  <si>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</si>
  <si>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</si>
  <si>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</si>
  <si>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</si>
  <si>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</si>
  <si>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</si>
  <si>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</si>
  <si>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</si>
  <si>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</si>
  <si>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</si>
  <si>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</si>
  <si>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</si>
  <si>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</si>
  <si>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</si>
  <si>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</si>
  <si>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</si>
  <si>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</si>
  <si>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</si>
  <si>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</si>
  <si>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</si>
  <si>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</si>
  <si>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</si>
  <si>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</si>
  <si>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</si>
  <si>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</si>
  <si>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</si>
  <si>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</si>
  <si>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</si>
  <si>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</si>
  <si>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</si>
  <si>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</si>
  <si>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</si>
  <si>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</si>
  <si>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</si>
  <si>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</si>
  <si>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</si>
  <si>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</si>
  <si>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</si>
  <si>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</si>
  <si>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</si>
  <si>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</si>
  <si>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</si>
  <si>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</si>
  <si>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</si>
  <si>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</si>
  <si>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</si>
  <si>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</si>
  <si>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</si>
  <si>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</si>
  <si>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</si>
  <si>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</si>
  <si>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</si>
  <si>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</si>
  <si>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</si>
  <si>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</si>
  <si>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</si>
  <si>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</si>
  <si>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</si>
  <si>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</si>
  <si>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</si>
  <si>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</si>
  <si>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</si>
  <si>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</si>
  <si>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</si>
  <si>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</si>
  <si>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</si>
  <si>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</si>
  <si>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</si>
  <si>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</si>
  <si>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</si>
  <si>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</si>
  <si>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</si>
  <si>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</si>
  <si>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</si>
  <si>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</si>
  <si>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</si>
  <si>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</si>
  <si>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</si>
  <si>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</si>
  <si>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</si>
  <si>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</si>
  <si>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</si>
  <si>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</si>
  <si>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</si>
  <si>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</si>
  <si>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</si>
  <si>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</si>
  <si>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</si>
  <si>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</si>
  <si>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</si>
  <si>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</si>
  <si>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</si>
  <si>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</si>
  <si>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</si>
  <si>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</si>
  <si>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</si>
  <si>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</si>
  <si>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</si>
  <si>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</si>
  <si>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</si>
  <si>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</si>
  <si>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</si>
  <si>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</si>
  <si>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</si>
  <si>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</si>
  <si>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</si>
  <si>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</si>
  <si>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</si>
  <si>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</si>
  <si>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</si>
  <si>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</si>
  <si>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</si>
  <si>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</si>
  <si>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</si>
  <si>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</si>
  <si>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</si>
  <si>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</si>
  <si>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</si>
  <si>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</si>
  <si>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</si>
  <si>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</si>
  <si>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</si>
  <si>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</si>
  <si>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</si>
  <si>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</si>
  <si>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</si>
  <si>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</si>
  <si>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</si>
  <si>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</si>
  <si>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</si>
  <si>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</si>
  <si>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</si>
  <si>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</si>
  <si>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</si>
  <si>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</si>
  <si>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</si>
  <si>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</si>
  <si>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</si>
  <si>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</si>
  <si>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</si>
  <si>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</si>
  <si>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</si>
  <si>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</si>
  <si>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</si>
  <si>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</si>
  <si>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</si>
  <si>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</si>
  <si>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</si>
  <si>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</si>
  <si>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</si>
  <si>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</si>
  <si>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</si>
  <si>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</si>
  <si>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</si>
  <si>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</si>
  <si>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</si>
  <si>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</si>
  <si>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</si>
  <si>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</si>
  <si>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</si>
  <si>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</si>
  <si>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</si>
  <si>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</si>
  <si>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</si>
  <si>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</si>
  <si>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</si>
  <si>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</si>
  <si>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</si>
  <si>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</si>
  <si>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</si>
  <si>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</si>
  <si>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</si>
  <si>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</si>
  <si>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</si>
  <si>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</si>
  <si>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</si>
  <si>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</si>
  <si>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</si>
  <si>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</si>
  <si>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</si>
  <si>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</si>
  <si>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</si>
  <si>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</si>
  <si>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</si>
  <si>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</si>
  <si>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</si>
  <si>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</si>
  <si>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</si>
  <si>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</si>
  <si>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</si>
  <si>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</si>
  <si>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</si>
  <si>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</si>
  <si>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</si>
  <si>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</si>
  <si>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</si>
  <si>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</si>
  <si>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</si>
  <si>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</si>
  <si>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</si>
  <si>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</si>
  <si>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</si>
  <si>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</si>
  <si>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</si>
  <si>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</si>
  <si>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</si>
  <si>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</si>
  <si>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</si>
  <si>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</si>
  <si>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</si>
  <si>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</si>
  <si>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</si>
  <si>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</si>
  <si>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</si>
  <si>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</si>
  <si>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</si>
  <si>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</si>
  <si>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</si>
  <si>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</si>
  <si>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</si>
  <si>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</si>
  <si>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</si>
  <si>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</si>
  <si>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</si>
  <si>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</si>
  <si>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</si>
  <si>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</si>
  <si>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</si>
  <si>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</si>
  <si>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</si>
  <si>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</si>
  <si>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</si>
  <si>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</si>
  <si>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</si>
  <si>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</si>
  <si>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</si>
  <si>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</si>
  <si>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</si>
  <si>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</si>
  <si>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</si>
  <si>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</si>
  <si>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</si>
  <si>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</si>
  <si>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</si>
  <si>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</si>
  <si>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</si>
  <si>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</si>
  <si>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</si>
  <si>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</si>
  <si>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</si>
  <si>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</si>
  <si>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</si>
  <si>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</si>
  <si>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</si>
  <si>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</si>
  <si>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</si>
  <si>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</si>
  <si>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</si>
  <si>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</si>
  <si>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</si>
  <si>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</si>
  <si>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</si>
  <si>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</si>
  <si>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</si>
  <si>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</si>
  <si>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</si>
  <si>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</si>
  <si>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</si>
  <si>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</si>
  <si>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</si>
  <si>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</si>
  <si>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</si>
  <si>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</si>
  <si>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</si>
  <si>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</si>
  <si>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</si>
  <si>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</si>
  <si>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</si>
  <si>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</si>
  <si>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</si>
  <si>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</si>
  <si>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</si>
  <si>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</si>
  <si>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</si>
  <si>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</si>
  <si>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</si>
  <si>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</si>
  <si>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</si>
  <si>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</si>
  <si>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</si>
  <si>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</si>
  <si>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</si>
  <si>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</si>
  <si>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</si>
  <si>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</si>
  <si>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</si>
  <si>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</si>
  <si>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</si>
  <si>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</si>
  <si>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</si>
  <si>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</si>
  <si>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</si>
  <si>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</si>
  <si>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</si>
  <si>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</si>
  <si>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</si>
  <si>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</si>
  <si>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</si>
  <si>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</si>
  <si>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</si>
  <si>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</si>
  <si>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</si>
  <si>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</si>
  <si>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</si>
  <si>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</si>
  <si>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</si>
  <si>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</si>
  <si>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</si>
  <si>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</si>
  <si>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</si>
  <si>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</si>
  <si>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</si>
  <si>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</si>
  <si>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</si>
  <si>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</si>
  <si>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</si>
  <si>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</si>
  <si>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</si>
  <si>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</si>
  <si>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</si>
  <si>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</si>
  <si>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</si>
  <si>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</si>
  <si>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</si>
  <si>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</si>
  <si>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</si>
  <si>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</si>
  <si>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</si>
  <si>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</si>
  <si>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</si>
  <si>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</si>
  <si>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</si>
  <si>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</si>
  <si>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</si>
  <si>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</si>
  <si>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</si>
  <si>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</si>
  <si>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</si>
  <si>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</si>
  <si>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</si>
  <si>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</si>
  <si>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</si>
  <si>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</si>
  <si>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</si>
  <si>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</si>
  <si>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</si>
  <si>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</si>
  <si>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</si>
  <si>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</si>
  <si>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</si>
  <si>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</si>
  <si>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</si>
  <si>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</si>
  <si>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</si>
  <si>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</si>
  <si>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</si>
  <si>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</si>
  <si>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</si>
  <si>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</si>
  <si>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</si>
  <si>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</si>
  <si>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</si>
  <si>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</si>
  <si>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</si>
  <si>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</si>
  <si>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</si>
  <si>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</si>
  <si>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</si>
  <si>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</si>
  <si>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</si>
  <si>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</si>
  <si>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</si>
  <si>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</si>
  <si>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</si>
  <si>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</si>
  <si>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</si>
  <si>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</si>
  <si>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</si>
  <si>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</si>
  <si>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</si>
  <si>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</si>
  <si>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</si>
  <si>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</si>
  <si>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</si>
  <si>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</si>
  <si>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</si>
  <si>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</si>
  <si>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</si>
  <si>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</si>
  <si>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</si>
  <si>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</si>
  <si>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</si>
  <si>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</si>
  <si>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</si>
  <si>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</si>
  <si>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</si>
  <si>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</si>
  <si>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</si>
  <si>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</si>
  <si>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</si>
  <si>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</si>
  <si>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</si>
  <si>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</si>
  <si>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</si>
  <si>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</si>
  <si>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</si>
  <si>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</si>
  <si>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</si>
  <si>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</si>
  <si>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</si>
  <si>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</si>
  <si>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</si>
  <si>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</si>
  <si>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</si>
  <si>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</si>
  <si>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</si>
  <si>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</si>
  <si>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</si>
  <si>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</si>
  <si>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</si>
  <si>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</si>
  <si>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</si>
  <si>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</si>
  <si>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</si>
  <si>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</si>
  <si>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</si>
  <si>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</si>
  <si>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</si>
  <si>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</si>
  <si>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</si>
  <si>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</si>
  <si>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</si>
  <si>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</si>
  <si>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</si>
  <si>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</si>
  <si>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</si>
  <si>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</si>
  <si>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</si>
  <si>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</si>
  <si>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</si>
  <si>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</si>
  <si>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</si>
  <si>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</si>
  <si>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</si>
  <si>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</si>
  <si>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</si>
  <si>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</si>
  <si>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</si>
  <si>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</si>
  <si>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</si>
  <si>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</si>
  <si>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</si>
  <si>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</si>
  <si>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</si>
  <si>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</si>
  <si>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</si>
  <si>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</si>
  <si>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</si>
  <si>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</si>
  <si>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</si>
  <si>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</si>
  <si>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</si>
  <si>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</si>
  <si>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</si>
  <si>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</si>
  <si>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</si>
  <si>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</si>
  <si>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</si>
  <si>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</si>
  <si>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</si>
  <si>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</si>
  <si>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</si>
  <si>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</si>
  <si>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</si>
  <si>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</si>
  <si>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</si>
  <si>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</si>
  <si>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</si>
  <si>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</si>
  <si>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</si>
  <si>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</si>
  <si>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</si>
  <si>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</si>
  <si>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</si>
  <si>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</si>
  <si>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</si>
  <si>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</si>
  <si>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</si>
  <si>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</si>
  <si>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</si>
  <si>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</si>
  <si>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</si>
  <si>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</si>
  <si>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</si>
  <si>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</si>
  <si>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</si>
  <si>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</si>
  <si>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</si>
  <si>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</si>
  <si>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</si>
  <si>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</si>
  <si>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</si>
  <si>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</si>
  <si>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</si>
  <si>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</si>
  <si>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</si>
  <si>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</si>
  <si>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</si>
  <si>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</si>
  <si>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</si>
  <si>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</si>
  <si>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</si>
  <si>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</si>
  <si>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</si>
  <si>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</si>
  <si>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</si>
  <si>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</si>
  <si>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</si>
  <si>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</si>
  <si>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</si>
  <si>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</si>
  <si>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</si>
  <si>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</si>
  <si>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</si>
  <si>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</si>
  <si>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</si>
  <si>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</si>
  <si>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</si>
  <si>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</si>
  <si>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</si>
  <si>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</si>
  <si>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</si>
  <si>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</si>
  <si>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</si>
  <si>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</si>
  <si>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</si>
  <si>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</si>
  <si>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</si>
  <si>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</si>
  <si>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</si>
  <si>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</si>
  <si>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</si>
  <si>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</si>
  <si>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</si>
  <si>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</si>
  <si>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</si>
  <si>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</si>
  <si>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</si>
  <si>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</si>
  <si>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</si>
  <si>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</si>
  <si>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</si>
  <si>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</si>
  <si>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</si>
  <si>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</si>
  <si>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</si>
  <si>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</si>
  <si>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</si>
  <si>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</si>
  <si>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</si>
  <si>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</si>
  <si>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</si>
  <si>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</si>
  <si>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</si>
  <si>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</si>
  <si>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</si>
  <si>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</si>
  <si>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</si>
  <si>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</si>
  <si>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</si>
  <si>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</si>
  <si>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</si>
  <si>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</si>
  <si>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</si>
  <si>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</si>
  <si>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</si>
  <si>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</si>
  <si>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</si>
  <si>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</si>
  <si>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</si>
  <si>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</si>
  <si>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</si>
  <si>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</si>
  <si>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</si>
  <si>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</si>
  <si>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</si>
  <si>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</si>
  <si>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</si>
  <si>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</si>
  <si>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</si>
  <si>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</si>
  <si>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</si>
  <si>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</si>
  <si>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</si>
  <si>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</si>
  <si>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</si>
  <si>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</si>
  <si>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</si>
  <si>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</si>
  <si>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</si>
  <si>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</si>
  <si>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</si>
  <si>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</si>
  <si>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</si>
  <si>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</si>
  <si>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</si>
  <si>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</si>
  <si>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</si>
  <si>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</si>
  <si>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</si>
  <si>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</si>
  <si>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</si>
  <si>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</si>
  <si>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</si>
  <si>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</si>
  <si>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</si>
  <si>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</si>
  <si>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</si>
  <si>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</si>
  <si>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</si>
  <si>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</si>
  <si>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</si>
  <si>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</si>
  <si>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</si>
  <si>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</si>
  <si>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</si>
  <si>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</si>
  <si>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</si>
  <si>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</si>
  <si>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</si>
  <si>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</si>
  <si>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</si>
  <si>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</si>
  <si>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</si>
  <si>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</si>
  <si>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</si>
  <si>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</si>
  <si>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</si>
  <si>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</si>
  <si>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</si>
  <si>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</si>
  <si>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</si>
  <si>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</si>
  <si>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</si>
  <si>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</si>
  <si>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</si>
  <si>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</si>
  <si>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</si>
  <si>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</si>
  <si>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</si>
  <si>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</si>
  <si>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</si>
  <si>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</si>
  <si>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</si>
  <si>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</si>
  <si>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</si>
  <si>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</si>
  <si>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</si>
  <si>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</si>
  <si>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</si>
  <si>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</si>
  <si>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</si>
  <si>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</si>
  <si>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</si>
  <si>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</si>
  <si>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</si>
  <si>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</si>
  <si>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</si>
  <si>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</si>
  <si>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</si>
  <si>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</si>
  <si>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</si>
  <si>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</si>
  <si>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</si>
  <si>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</si>
  <si>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</si>
  <si>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</si>
  <si>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</si>
  <si>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</si>
  <si>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</si>
  <si>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</si>
  <si>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</si>
  <si>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</si>
  <si>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</si>
  <si>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</si>
  <si>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</si>
  <si>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</si>
  <si>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</si>
  <si>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</si>
  <si>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</si>
  <si>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</si>
  <si>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</si>
  <si>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</si>
  <si>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</si>
  <si>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</si>
  <si>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</si>
  <si>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</si>
  <si>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</si>
  <si>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</si>
  <si>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</si>
  <si>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</si>
  <si>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</si>
  <si>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</si>
  <si>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</si>
  <si>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</si>
  <si>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</si>
  <si>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</si>
  <si>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</si>
  <si>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</si>
  <si>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</si>
  <si>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</si>
  <si>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</si>
  <si>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</si>
  <si>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</si>
  <si>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</si>
  <si>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</si>
  <si>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</si>
  <si>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</si>
  <si>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</si>
  <si>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</si>
  <si>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</si>
  <si>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</si>
  <si>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</si>
  <si>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</si>
  <si>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</si>
  <si>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</si>
  <si>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</si>
  <si>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</si>
  <si>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</si>
  <si>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</si>
  <si>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</si>
  <si>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</si>
  <si>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</si>
  <si>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</si>
  <si>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</si>
  <si>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</si>
  <si>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</si>
  <si>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</si>
  <si>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</si>
  <si>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</si>
  <si>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</si>
  <si>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</si>
  <si>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</si>
  <si>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</si>
  <si>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</si>
  <si>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</si>
  <si>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</si>
  <si>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</si>
  <si>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</si>
  <si>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</si>
  <si>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</si>
  <si>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</si>
  <si>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</si>
  <si>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</si>
  <si>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</si>
  <si>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</si>
  <si>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</si>
  <si>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</si>
  <si>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</si>
  <si>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</si>
  <si>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</si>
  <si>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</si>
  <si>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</si>
  <si>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</si>
  <si>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</si>
  <si>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</si>
  <si>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</si>
  <si>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</si>
  <si>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</si>
  <si>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</si>
  <si>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</si>
  <si>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</si>
  <si>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</si>
  <si>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</si>
  <si>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</si>
  <si>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</si>
  <si>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</si>
  <si>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</si>
  <si>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</si>
  <si>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</si>
  <si>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</si>
  <si>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</si>
  <si>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</si>
  <si>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</si>
  <si>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</si>
  <si>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</si>
  <si>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</si>
  <si>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</si>
  <si>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</si>
  <si>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</si>
  <si>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</si>
  <si>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</si>
  <si>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</si>
  <si>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</si>
  <si>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</si>
  <si>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</si>
  <si>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</si>
  <si>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</si>
  <si>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</si>
  <si>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</si>
  <si>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</si>
  <si>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</si>
  <si>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</si>
  <si>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</si>
  <si>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</si>
  <si>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</si>
  <si>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</si>
  <si>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</si>
  <si>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</si>
  <si>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</si>
  <si>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</si>
  <si>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</si>
  <si>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</si>
  <si>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</si>
  <si>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</si>
  <si>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</si>
  <si>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</si>
  <si>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</si>
  <si>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</si>
  <si>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</si>
  <si>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</si>
  <si>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</si>
  <si>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</si>
  <si>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</si>
  <si>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</si>
  <si>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</si>
  <si>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</si>
  <si>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</si>
  <si>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</si>
  <si>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</si>
  <si>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</si>
  <si>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</si>
  <si>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</si>
  <si>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</si>
  <si>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</si>
  <si>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</si>
  <si>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</si>
  <si>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</si>
  <si>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</si>
  <si>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</si>
  <si>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</si>
  <si>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</si>
  <si>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</si>
  <si>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</si>
  <si>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</si>
  <si>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</si>
  <si>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</si>
  <si>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</si>
  <si>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</si>
  <si>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</si>
  <si>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</si>
  <si>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</si>
  <si>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</si>
  <si>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</si>
  <si>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</si>
  <si>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</si>
  <si>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</si>
  <si>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</si>
  <si>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</si>
  <si>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</si>
  <si>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</si>
  <si>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</si>
  <si>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</si>
  <si>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</si>
  <si>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</si>
  <si>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</si>
  <si>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</si>
  <si>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</si>
  <si>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</si>
  <si>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</si>
  <si>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</si>
  <si>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</si>
  <si>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</si>
  <si>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</si>
  <si>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</si>
  <si>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</si>
  <si>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</si>
  <si>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</si>
  <si>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</si>
  <si>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</si>
  <si>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</si>
  <si>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</si>
  <si>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</si>
  <si>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</si>
  <si>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</si>
  <si>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</si>
  <si>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</si>
  <si>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</si>
  <si>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</si>
  <si>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</si>
  <si>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</si>
  <si>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</si>
  <si>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</si>
  <si>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</si>
  <si>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</si>
  <si>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</si>
  <si>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</si>
  <si>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</si>
  <si>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</si>
  <si>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</si>
  <si>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</si>
  <si>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</si>
  <si>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</si>
  <si>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</si>
  <si>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</si>
  <si>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</si>
  <si>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</si>
  <si>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</si>
  <si>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</si>
  <si>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</si>
  <si>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</si>
  <si>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</si>
  <si>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</si>
  <si>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</si>
  <si>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</si>
  <si>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</si>
  <si>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</si>
  <si>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</si>
  <si>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</si>
  <si>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</si>
  <si>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</si>
  <si>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</si>
  <si>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</si>
  <si>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</si>
  <si>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</si>
  <si>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</si>
  <si>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</si>
  <si>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</si>
  <si>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</si>
  <si>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</si>
  <si>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</si>
  <si>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</si>
  <si>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</si>
  <si>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</si>
  <si>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</si>
  <si>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</si>
  <si>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</si>
  <si>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</si>
  <si>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</si>
  <si>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</si>
  <si>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</si>
  <si>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</si>
  <si>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</si>
  <si>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</si>
  <si>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</si>
  <si>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</si>
  <si>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</si>
  <si>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</si>
  <si>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</si>
  <si>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</si>
  <si>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</si>
  <si>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</si>
  <si>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</si>
  <si>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</si>
  <si>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</si>
  <si>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</si>
  <si>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</si>
  <si>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</si>
  <si>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</si>
  <si>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</si>
  <si>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</si>
  <si>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</si>
  <si>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</si>
  <si>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</si>
  <si>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</si>
  <si>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</si>
  <si>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</si>
  <si>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</si>
  <si>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</si>
  <si>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</si>
  <si>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</si>
  <si>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</si>
  <si>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</si>
  <si>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</si>
  <si>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</si>
  <si>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</si>
  <si>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</si>
  <si>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</si>
  <si>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</si>
  <si>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</si>
  <si>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</si>
  <si>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</si>
  <si>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</si>
  <si>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</si>
  <si>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</si>
  <si>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</si>
  <si>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</si>
  <si>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</si>
  <si>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</si>
  <si>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</si>
  <si>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</si>
  <si>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</si>
  <si>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</si>
  <si>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</si>
  <si>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</si>
  <si>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</si>
  <si>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</si>
  <si>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</si>
  <si>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</si>
  <si>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</si>
  <si>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</si>
  <si>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</si>
  <si>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</si>
  <si>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</si>
  <si>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</si>
  <si>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</si>
  <si>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</si>
  <si>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</si>
  <si>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</si>
  <si>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</si>
  <si>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</si>
  <si>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</si>
  <si>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</si>
  <si>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</si>
  <si>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</si>
  <si>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</si>
  <si>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</si>
  <si>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</si>
  <si>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</si>
  <si>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</si>
  <si>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</si>
  <si>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</si>
  <si>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</si>
  <si>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</si>
  <si>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</si>
  <si>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</si>
  <si>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</si>
  <si>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</si>
  <si>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</si>
  <si>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</si>
  <si>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</si>
  <si>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</si>
  <si>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</si>
  <si>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</si>
  <si>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</si>
  <si>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</si>
  <si>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</si>
  <si>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</si>
  <si>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</si>
  <si>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</si>
  <si>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</si>
  <si>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</si>
  <si>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</si>
  <si>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</si>
  <si>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</si>
  <si>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</si>
  <si>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</si>
  <si>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</si>
  <si>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</si>
  <si>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</si>
  <si>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</si>
  <si>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</si>
  <si>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</si>
  <si>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</si>
  <si>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</si>
  <si>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</si>
  <si>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</si>
  <si>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</si>
  <si>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</si>
  <si>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</si>
  <si>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</si>
  <si>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</si>
  <si>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</si>
  <si>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</si>
  <si>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</si>
  <si>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</si>
  <si>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</si>
  <si>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</si>
  <si>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</si>
  <si>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</si>
  <si>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</si>
  <si>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</si>
  <si>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</si>
  <si>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</si>
  <si>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</si>
  <si>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</si>
  <si>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</si>
  <si>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</si>
  <si>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</si>
  <si>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</si>
  <si>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</si>
  <si>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</si>
  <si>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</si>
  <si>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</si>
  <si>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</si>
  <si>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</si>
  <si>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</si>
  <si>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</si>
  <si>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</si>
  <si>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</si>
  <si>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</si>
  <si>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</si>
  <si>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</si>
  <si>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</si>
  <si>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</si>
  <si>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</si>
  <si>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</si>
  <si>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</si>
  <si>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</si>
  <si>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</si>
  <si>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</si>
  <si>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</si>
  <si>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</si>
  <si>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</si>
  <si>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</si>
  <si>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</si>
  <si>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</si>
  <si>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</si>
  <si>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</si>
  <si>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</si>
  <si>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</si>
  <si>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</si>
  <si>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</si>
  <si>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</si>
  <si>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</si>
  <si>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</si>
  <si>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</si>
  <si>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</si>
  <si>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</si>
  <si>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</si>
  <si>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</si>
  <si>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</si>
  <si>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</si>
  <si>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</si>
  <si>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</si>
  <si>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</si>
  <si>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</si>
  <si>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</si>
  <si>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</si>
  <si>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</si>
  <si>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</si>
  <si>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</si>
  <si>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</si>
  <si>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</si>
  <si>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</si>
  <si>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</si>
  <si>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</si>
  <si>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</si>
  <si>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</si>
  <si>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</si>
  <si>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</si>
  <si>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</si>
  <si>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</si>
  <si>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</si>
  <si>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</si>
  <si>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</si>
  <si>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</si>
  <si>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</si>
  <si>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</si>
  <si>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</si>
  <si>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</si>
  <si>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</si>
  <si>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</si>
  <si>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</si>
  <si>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</si>
  <si>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</si>
  <si>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</si>
  <si>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</si>
  <si>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</si>
  <si>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</si>
  <si>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</si>
  <si>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</si>
  <si>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</si>
  <si>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</si>
  <si>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</si>
  <si>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</si>
  <si>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</si>
  <si>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</si>
  <si>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</si>
  <si>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</si>
  <si>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</si>
  <si>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</si>
  <si>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</si>
  <si>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</si>
  <si>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</si>
  <si>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</si>
  <si>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</si>
  <si>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</si>
  <si>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</si>
  <si>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</si>
  <si>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</si>
  <si>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</si>
  <si>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</si>
  <si>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</si>
  <si>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</si>
  <si>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</si>
  <si>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</si>
  <si>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</si>
  <si>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</si>
  <si>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</si>
  <si>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</si>
  <si>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</si>
  <si>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</si>
  <si>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</si>
  <si>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</si>
  <si>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</si>
  <si>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</si>
  <si>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</si>
  <si>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</si>
  <si>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</si>
  <si>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</si>
  <si>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</si>
  <si>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</si>
  <si>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</si>
  <si>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</si>
  <si>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</si>
  <si>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</si>
  <si>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</si>
  <si>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</si>
  <si>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</si>
  <si>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</si>
  <si>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</si>
  <si>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</si>
  <si>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</si>
  <si>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</si>
  <si>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</si>
  <si>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</si>
  <si>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</si>
  <si>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</si>
  <si>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</si>
  <si>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</si>
  <si>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</si>
  <si>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</si>
  <si>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</si>
  <si>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</si>
  <si>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</si>
  <si>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</si>
  <si>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</si>
  <si>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</si>
  <si>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</si>
  <si>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</si>
  <si>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</si>
  <si>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</si>
  <si>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</si>
  <si>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</si>
  <si>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</si>
  <si>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</si>
  <si>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</si>
  <si>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</si>
  <si>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</si>
  <si>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</si>
  <si>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</si>
  <si>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</si>
  <si>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</si>
  <si>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</si>
  <si>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</si>
  <si>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</si>
  <si>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</si>
  <si>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</si>
  <si>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</si>
  <si>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</si>
  <si>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</si>
  <si>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</si>
  <si>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</si>
  <si>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</si>
  <si>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</si>
  <si>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</si>
  <si>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</si>
  <si>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</si>
  <si>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</si>
  <si>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</si>
  <si>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</si>
  <si>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</si>
  <si>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</si>
  <si>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</si>
  <si>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</si>
  <si>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</si>
  <si>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</si>
  <si>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</si>
  <si>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</si>
  <si>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</si>
  <si>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</si>
  <si>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</si>
  <si>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</si>
  <si>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</si>
  <si>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</si>
  <si>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</si>
  <si>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</si>
  <si>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</si>
  <si>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</si>
  <si>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</si>
  <si>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</si>
  <si>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</si>
  <si>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</si>
  <si>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</si>
  <si>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</si>
  <si>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</si>
  <si>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</si>
  <si>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</si>
  <si>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</si>
  <si>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</si>
  <si>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</si>
  <si>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</si>
  <si>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</si>
  <si>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</si>
  <si>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</si>
  <si>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</si>
  <si>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</si>
  <si>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</si>
  <si>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</si>
  <si>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</si>
  <si>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</si>
  <si>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</si>
  <si>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</si>
  <si>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</si>
  <si>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</si>
  <si>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</si>
  <si>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</si>
  <si>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</si>
  <si>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</si>
  <si>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</si>
  <si>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</si>
  <si>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</si>
  <si>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</si>
  <si>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</si>
  <si>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</si>
  <si>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</si>
  <si>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</si>
  <si>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</si>
  <si>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</si>
  <si>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</si>
  <si>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</si>
  <si>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</si>
  <si>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</si>
  <si>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</si>
  <si>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</si>
  <si>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</si>
  <si>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</si>
  <si>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</si>
  <si>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</si>
  <si>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</si>
  <si>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</si>
  <si>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</si>
  <si>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</si>
  <si>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</si>
  <si>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</si>
  <si>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</si>
  <si>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</si>
  <si>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</si>
  <si>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</si>
  <si>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</si>
  <si>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</si>
  <si>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</si>
  <si>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</si>
  <si>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</si>
  <si>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</si>
  <si>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</si>
  <si>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</si>
  <si>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</si>
  <si>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</si>
  <si>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</si>
  <si>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</si>
  <si>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</si>
  <si>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</si>
  <si>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</si>
  <si>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</si>
  <si>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</si>
  <si>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</si>
  <si>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</si>
  <si>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</si>
  <si>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</si>
  <si>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</si>
  <si>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</si>
  <si>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</si>
  <si>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</si>
  <si>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</si>
  <si>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</si>
  <si>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</si>
  <si>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</si>
  <si>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</si>
  <si>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</si>
  <si>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</si>
  <si>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</si>
  <si>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</si>
  <si>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</si>
  <si>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</si>
  <si>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</si>
  <si>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</si>
  <si>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</si>
  <si>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</si>
  <si>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</si>
  <si>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</si>
  <si>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</si>
  <si>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</si>
  <si>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</si>
  <si>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</si>
  <si>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</si>
  <si>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</si>
  <si>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</si>
  <si>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</si>
  <si>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</si>
  <si>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</si>
  <si>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</si>
  <si>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</si>
  <si>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</si>
  <si>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</si>
  <si>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</si>
  <si>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</si>
  <si>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</si>
  <si>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</si>
  <si>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</si>
  <si>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</si>
  <si>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</si>
  <si>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</si>
  <si>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</si>
  <si>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</si>
  <si>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</si>
  <si>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</si>
  <si>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</si>
  <si>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</si>
  <si>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</si>
  <si>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</si>
  <si>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</si>
  <si>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</si>
  <si>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</si>
  <si>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</si>
  <si>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</si>
  <si>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</si>
  <si>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</si>
  <si>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</si>
  <si>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</si>
  <si>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</si>
  <si>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</si>
  <si>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</si>
  <si>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</si>
  <si>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</si>
  <si>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</si>
  <si>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</si>
  <si>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</si>
  <si>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</si>
  <si>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</si>
  <si>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</si>
  <si>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</si>
  <si>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</si>
  <si>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</si>
  <si>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</si>
  <si>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</si>
  <si>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</si>
  <si>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</si>
  <si>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</si>
  <si>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</si>
  <si>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</si>
  <si>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</si>
  <si>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</si>
  <si>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</si>
  <si>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</si>
  <si>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</si>
  <si>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</si>
  <si>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</si>
  <si>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</si>
  <si>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</si>
  <si>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</si>
  <si>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</si>
  <si>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</si>
  <si>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</si>
  <si>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</si>
  <si>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</si>
  <si>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</si>
  <si>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</si>
  <si>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</si>
  <si>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</si>
  <si>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</si>
  <si>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</si>
  <si>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</si>
  <si>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</si>
  <si>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</si>
  <si>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</si>
  <si>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</si>
  <si>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</si>
  <si>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</si>
  <si>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</si>
  <si>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</si>
  <si>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</si>
  <si>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</si>
  <si>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</si>
  <si>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</si>
  <si>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</si>
  <si>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</si>
  <si>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</si>
  <si>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</si>
  <si>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</si>
  <si>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</si>
  <si>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</si>
  <si>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</si>
  <si>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</si>
  <si>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</si>
  <si>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</si>
  <si>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</si>
  <si>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</si>
  <si>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</si>
  <si>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</si>
  <si>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</si>
  <si>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</si>
  <si>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</si>
  <si>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</si>
  <si>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</si>
  <si>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</si>
  <si>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</si>
  <si>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</si>
  <si>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</si>
  <si>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</si>
  <si>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</si>
  <si>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</si>
  <si>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</si>
  <si>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</si>
  <si>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</si>
  <si>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</si>
  <si>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</si>
  <si>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</si>
  <si>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</si>
  <si>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</si>
  <si>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</si>
  <si>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</si>
  <si>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</si>
  <si>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</si>
  <si>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</si>
  <si>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</si>
  <si>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</si>
  <si>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</si>
  <si>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</si>
  <si>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</si>
  <si>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</si>
  <si>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</si>
  <si>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</si>
  <si>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</si>
  <si>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</si>
  <si>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</si>
  <si>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</si>
  <si>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</si>
  <si>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</si>
  <si>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</si>
  <si>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</si>
  <si>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</si>
  <si>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</si>
  <si>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</si>
  <si>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</si>
  <si>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</si>
  <si>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</si>
  <si>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</si>
  <si>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</si>
  <si>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</si>
  <si>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</si>
  <si>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</si>
  <si>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</si>
  <si>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</si>
  <si>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</si>
  <si>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</si>
  <si>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</si>
  <si>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</si>
  <si>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</si>
  <si>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</si>
  <si>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</si>
  <si>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</si>
  <si>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</si>
  <si>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</si>
  <si>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</si>
  <si>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</si>
  <si>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</si>
  <si>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</si>
  <si>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</si>
  <si>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</si>
  <si>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</si>
  <si>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</si>
  <si>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</si>
  <si>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</si>
  <si>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</si>
  <si>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</si>
  <si>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</si>
  <si>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</si>
  <si>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</si>
  <si>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</si>
  <si>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</si>
  <si>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</si>
  <si>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</si>
  <si>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</si>
  <si>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</si>
  <si>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</si>
  <si>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</si>
  <si>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</si>
  <si>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</si>
  <si>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</si>
  <si>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</si>
  <si>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</si>
  <si>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</si>
  <si>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</si>
  <si>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</si>
  <si>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</si>
  <si>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</si>
  <si>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</si>
  <si>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</si>
  <si>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</si>
  <si>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</si>
  <si>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</si>
  <si>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</si>
  <si>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</si>
  <si>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</si>
  <si>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</si>
  <si>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</si>
  <si>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</si>
  <si>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</si>
  <si>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</si>
  <si>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</si>
  <si>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</si>
  <si>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</si>
  <si>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</si>
  <si>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</si>
  <si>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</si>
  <si>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</si>
  <si>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</si>
  <si>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</si>
  <si>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</si>
  <si>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</si>
  <si>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</si>
  <si>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</si>
  <si>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</si>
  <si>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</si>
  <si>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</si>
  <si>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</si>
  <si>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</si>
  <si>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</si>
  <si>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</si>
  <si>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</si>
  <si>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</si>
  <si>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</si>
  <si>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</si>
  <si>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</si>
  <si>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</si>
  <si>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</si>
  <si>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</si>
  <si>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</si>
  <si>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</si>
  <si>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</si>
  <si>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</si>
  <si>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</si>
  <si>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</si>
  <si>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</si>
  <si>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</si>
  <si>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</si>
  <si>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</si>
  <si>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</si>
  <si>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</si>
  <si>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</si>
  <si>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</si>
  <si>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</si>
  <si>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</si>
  <si>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</si>
  <si>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</si>
  <si>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</si>
  <si>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</si>
  <si>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</si>
  <si>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</si>
  <si>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</si>
  <si>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</si>
  <si>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</si>
  <si>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</si>
  <si>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</si>
  <si>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</si>
  <si>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</si>
  <si>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</si>
  <si>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</si>
  <si>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</si>
  <si>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</si>
  <si>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</si>
  <si>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</si>
  <si>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</si>
  <si>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</si>
  <si>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</si>
  <si>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</si>
  <si>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</si>
  <si>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</si>
  <si>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</si>
  <si>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</si>
  <si>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</si>
  <si>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</si>
  <si>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</si>
  <si>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</si>
  <si>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</si>
  <si>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</si>
  <si>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</si>
  <si>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</si>
  <si>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</si>
  <si>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</si>
  <si>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</si>
  <si>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</si>
  <si>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</si>
  <si>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</si>
  <si>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</si>
  <si>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</si>
  <si>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</si>
  <si>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</si>
  <si>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</si>
  <si>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</si>
  <si>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</si>
  <si>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</si>
  <si>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</si>
  <si>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</si>
  <si>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</si>
  <si>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</si>
  <si>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</si>
  <si>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</si>
  <si>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</si>
  <si>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</si>
  <si>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</si>
  <si>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</si>
  <si>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</si>
  <si>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</si>
  <si>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</si>
  <si>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</si>
  <si>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</si>
  <si>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</si>
  <si>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</si>
  <si>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</si>
  <si>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</si>
  <si>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</si>
  <si>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</si>
  <si>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</si>
  <si>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</si>
  <si>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</si>
  <si>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</si>
  <si>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</si>
  <si>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</si>
  <si>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</si>
  <si>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</si>
  <si>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</si>
  <si>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</si>
  <si>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</si>
  <si>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</si>
  <si>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</si>
  <si>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</si>
  <si>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</si>
  <si>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</si>
  <si>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</si>
  <si>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</si>
  <si>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</si>
  <si>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</si>
  <si>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</si>
  <si>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</si>
  <si>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</si>
  <si>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</si>
  <si>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</si>
  <si>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</si>
  <si>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</si>
  <si>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</si>
  <si>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</si>
  <si>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</si>
  <si>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</si>
  <si>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</si>
  <si>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</si>
  <si>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</si>
  <si>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</si>
  <si>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</si>
  <si>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</si>
  <si>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</si>
  <si>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</si>
  <si>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</si>
  <si>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</si>
  <si>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</si>
  <si>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</si>
  <si>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</si>
  <si>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</si>
  <si>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</si>
  <si>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</si>
  <si>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</si>
  <si>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</si>
  <si>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</si>
  <si>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</si>
  <si>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</si>
  <si>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</si>
  <si>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</si>
  <si>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</si>
  <si>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</si>
  <si>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</si>
  <si>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</si>
  <si>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</si>
  <si>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</si>
  <si>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</si>
  <si>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</si>
  <si>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</si>
  <si>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</si>
  <si>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</si>
  <si>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</si>
  <si>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</si>
  <si>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</si>
  <si>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</si>
  <si>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</si>
  <si>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</si>
  <si>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</si>
  <si>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</si>
  <si>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</si>
  <si>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</si>
  <si>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</si>
  <si>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</si>
  <si>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</si>
  <si>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</si>
  <si>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</si>
  <si>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</si>
  <si>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</si>
  <si>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</si>
  <si>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</si>
  <si>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</si>
  <si>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</si>
  <si>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</si>
  <si>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</si>
  <si>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</si>
  <si>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</si>
  <si>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</si>
  <si>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</si>
  <si>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</si>
  <si>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</si>
  <si>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</si>
  <si>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</si>
  <si>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</si>
  <si>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</si>
  <si>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</si>
  <si>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</si>
  <si>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</si>
  <si>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</si>
  <si>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</si>
  <si>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</si>
  <si>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</si>
  <si>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</si>
  <si>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</si>
  <si>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</si>
  <si>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</si>
  <si>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</si>
  <si>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</si>
  <si>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</si>
  <si>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</si>
  <si>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</si>
  <si>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</si>
  <si>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</si>
  <si>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</si>
  <si>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</si>
  <si>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</si>
  <si>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</si>
  <si>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</si>
  <si>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</si>
  <si>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</si>
  <si>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</si>
  <si>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</si>
  <si>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</si>
  <si>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</si>
  <si>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</si>
  <si>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</si>
  <si>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</si>
  <si>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</si>
  <si>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</si>
  <si>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</si>
  <si>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</si>
  <si>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</si>
  <si>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</si>
  <si>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</si>
  <si>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</si>
  <si>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</si>
  <si>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</si>
  <si>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</si>
  <si>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</si>
  <si>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</si>
  <si>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</si>
  <si>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</si>
  <si>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</si>
  <si>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</si>
  <si>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</si>
  <si>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</si>
  <si>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</si>
  <si>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</si>
  <si>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</si>
  <si>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</si>
  <si>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</si>
  <si>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</si>
  <si>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</si>
  <si>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</si>
  <si>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</si>
  <si>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</si>
  <si>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</si>
  <si>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</si>
  <si>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</si>
  <si>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</si>
  <si>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</si>
  <si>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</si>
  <si>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</si>
  <si>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</si>
  <si>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</si>
  <si>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</si>
  <si>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</si>
  <si>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</si>
  <si>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</si>
  <si>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</si>
  <si>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</si>
  <si>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</si>
  <si>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</si>
  <si>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</si>
  <si>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</si>
  <si>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</si>
  <si>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</si>
  <si>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</si>
  <si>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</si>
  <si>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</si>
  <si>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</si>
  <si>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</si>
  <si>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</si>
  <si>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</si>
  <si>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</si>
  <si>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</si>
  <si>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</si>
  <si>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</si>
  <si>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</si>
  <si>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</si>
  <si>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</si>
  <si>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</si>
  <si>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</si>
  <si>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</si>
  <si>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</si>
  <si>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</si>
  <si>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</si>
  <si>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</si>
  <si>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</si>
  <si>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</si>
  <si>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</si>
  <si>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</si>
  <si>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</si>
  <si>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</si>
  <si>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</si>
  <si>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</si>
  <si>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</si>
  <si>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</si>
  <si>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</si>
  <si>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</si>
  <si>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</si>
  <si>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</si>
  <si>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</si>
  <si>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</si>
  <si>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</si>
  <si>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</si>
  <si>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</si>
  <si>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</si>
  <si>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</si>
  <si>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</si>
  <si>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</si>
  <si>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</si>
  <si>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</si>
  <si>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</si>
  <si>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</si>
  <si>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</si>
  <si>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</si>
  <si>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</si>
  <si>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</si>
  <si>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</si>
  <si>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</si>
  <si>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</si>
  <si>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</si>
  <si>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</si>
  <si>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</si>
  <si>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</si>
  <si>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</si>
  <si>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</si>
  <si>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</si>
  <si>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</si>
  <si>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</si>
  <si>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</si>
  <si>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</si>
  <si>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</si>
  <si>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</si>
  <si>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</si>
  <si>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</si>
  <si>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</si>
  <si>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</si>
  <si>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</si>
  <si>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</si>
  <si>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</si>
  <si>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</si>
  <si>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</si>
  <si>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</si>
  <si>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</si>
  <si>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</si>
  <si>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</si>
  <si>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</si>
  <si>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</si>
  <si>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</si>
  <si>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</si>
  <si>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</si>
  <si>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</si>
  <si>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</si>
  <si>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</si>
  <si>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</si>
  <si>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</si>
  <si>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</si>
  <si>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</si>
  <si>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</si>
  <si>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</si>
  <si>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</si>
  <si>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</si>
  <si>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</si>
  <si>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</si>
  <si>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</si>
  <si>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</si>
  <si>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</si>
  <si>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</si>
  <si>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</si>
  <si>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</si>
  <si>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</si>
  <si>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</si>
  <si>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</si>
  <si>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</si>
  <si>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</si>
  <si>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</si>
  <si>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</si>
  <si>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</si>
  <si>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</si>
  <si>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</si>
  <si>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</si>
  <si>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</si>
  <si>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</si>
  <si>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</si>
  <si>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</si>
  <si>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</si>
  <si>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</si>
  <si>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</si>
  <si>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</si>
  <si>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</si>
  <si>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</si>
  <si>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</si>
  <si>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</si>
  <si>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</si>
  <si>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</si>
  <si>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</si>
  <si>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</si>
  <si>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</si>
  <si>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</si>
  <si>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</si>
  <si>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</si>
  <si>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</si>
  <si>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</si>
  <si>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</si>
  <si>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</si>
  <si>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</si>
  <si>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</si>
  <si>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</si>
  <si>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</si>
  <si>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</si>
  <si>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</si>
  <si>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</si>
  <si>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</si>
  <si>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</si>
  <si>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</si>
  <si>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</si>
  <si>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</si>
  <si>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</si>
  <si>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</si>
  <si>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</si>
  <si>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</si>
  <si>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</si>
  <si>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</si>
  <si>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</si>
  <si>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</si>
  <si>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</si>
  <si>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</si>
  <si>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</si>
  <si>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</si>
  <si>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</si>
  <si>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</si>
  <si>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</si>
  <si>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</si>
  <si>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</si>
  <si>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</si>
  <si>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</si>
  <si>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</si>
  <si>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</si>
  <si>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</si>
  <si>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</si>
  <si>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</si>
  <si>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</si>
  <si>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</si>
  <si>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</si>
  <si>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</si>
  <si>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</si>
  <si>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</si>
  <si>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</si>
  <si>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</si>
  <si>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</si>
  <si>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</si>
  <si>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</si>
  <si>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</si>
  <si>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</si>
  <si>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</si>
  <si>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</si>
  <si>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</si>
  <si>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</si>
  <si>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</si>
  <si>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</si>
  <si>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</si>
  <si>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</si>
  <si>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</si>
  <si>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</si>
  <si>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</si>
  <si>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</si>
  <si>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</si>
  <si>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</si>
  <si>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</si>
  <si>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</si>
  <si>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</si>
  <si>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</si>
  <si>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</si>
  <si>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</si>
  <si>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</si>
  <si>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</si>
  <si>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</si>
  <si>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</si>
  <si>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</si>
  <si>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</si>
  <si>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</si>
  <si>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</si>
  <si>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</si>
  <si>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</si>
  <si>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</si>
  <si>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</si>
  <si>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</si>
  <si>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</si>
  <si>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</si>
  <si>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</si>
  <si>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</si>
  <si>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</si>
  <si>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</si>
  <si>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</si>
  <si>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</si>
  <si>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</si>
  <si>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</si>
  <si>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</si>
  <si>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</si>
  <si>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</si>
  <si>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</si>
  <si>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</si>
  <si>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</si>
  <si>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</si>
  <si>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</si>
  <si>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</si>
  <si>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</si>
  <si>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</si>
  <si>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</si>
  <si>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</si>
  <si>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</si>
  <si>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</si>
  <si>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</si>
  <si>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</si>
  <si>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</si>
  <si>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</si>
  <si>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</si>
  <si>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</si>
  <si>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</si>
  <si>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</si>
  <si>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</si>
  <si>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</si>
  <si>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</si>
  <si>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</si>
  <si>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</si>
  <si>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</si>
  <si>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</si>
  <si>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</si>
  <si>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</si>
  <si>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</si>
  <si>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</si>
  <si>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</si>
  <si>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</si>
  <si>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</si>
  <si>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</si>
  <si>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</si>
  <si>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</si>
  <si>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</si>
  <si>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</si>
  <si>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</si>
  <si>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</si>
  <si>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</si>
  <si>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</si>
  <si>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</si>
  <si>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</si>
  <si>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</si>
  <si>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</si>
  <si>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</si>
  <si>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</si>
  <si>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</si>
  <si>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</si>
  <si>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</si>
  <si>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</si>
  <si>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</si>
  <si>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</si>
  <si>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</si>
  <si>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</si>
  <si>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</si>
  <si>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</si>
  <si>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</si>
  <si>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</si>
  <si>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</si>
  <si>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</si>
  <si>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</si>
  <si>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</si>
  <si>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</si>
  <si>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</si>
  <si>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</si>
  <si>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</si>
  <si>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</si>
  <si>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</si>
  <si>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</si>
  <si>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</si>
  <si>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</si>
  <si>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</si>
  <si>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</si>
  <si>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</si>
  <si>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</si>
  <si>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</si>
  <si>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</si>
  <si>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</si>
  <si>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</si>
  <si>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</si>
  <si>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</si>
  <si>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</si>
  <si>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</si>
  <si>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</si>
  <si>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</si>
  <si>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</si>
  <si>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</si>
  <si>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</si>
  <si>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</si>
  <si>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</si>
  <si>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</si>
  <si>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</si>
  <si>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</si>
  <si>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</si>
  <si>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</si>
  <si>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</si>
  <si>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</si>
  <si>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</si>
  <si>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</si>
  <si>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</si>
  <si>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</si>
  <si>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</si>
  <si>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</si>
  <si>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</si>
  <si>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</si>
  <si>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</si>
  <si>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</si>
  <si>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</si>
  <si>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</si>
  <si>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</si>
  <si>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</si>
  <si>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</si>
  <si>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</si>
  <si>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</si>
  <si>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</si>
  <si>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</si>
  <si>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</si>
  <si>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</si>
  <si>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</si>
  <si>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</si>
  <si>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</si>
  <si>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</si>
  <si>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</si>
  <si>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</si>
  <si>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</si>
  <si>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</si>
  <si>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</si>
  <si>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</si>
  <si>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</si>
  <si>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</si>
  <si>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</si>
  <si>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</si>
  <si>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</si>
  <si>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</si>
  <si>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</si>
  <si>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</si>
  <si>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</si>
  <si>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</si>
  <si>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</si>
  <si>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</si>
  <si>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</si>
  <si>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</si>
  <si>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</si>
  <si>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</si>
  <si>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</si>
  <si>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</si>
  <si>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</si>
  <si>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</si>
  <si>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</si>
  <si>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</si>
  <si>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</si>
  <si>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</si>
  <si>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</si>
  <si>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</si>
  <si>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</si>
  <si>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</si>
  <si>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</si>
  <si>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</si>
  <si>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</si>
  <si>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</si>
  <si>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</si>
  <si>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</si>
  <si>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</si>
  <si>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</si>
  <si>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</si>
  <si>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</si>
  <si>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</si>
  <si>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</si>
  <si>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</si>
  <si>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</si>
  <si>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</si>
  <si>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</si>
  <si>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</si>
  <si>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</si>
  <si>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</si>
  <si>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</si>
  <si>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</si>
  <si>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</si>
  <si>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</si>
  <si>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</si>
  <si>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</si>
  <si>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</si>
  <si>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</si>
  <si>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</si>
  <si>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</si>
  <si>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</si>
  <si>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</si>
  <si>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</si>
  <si>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</si>
  <si>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</si>
  <si>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</si>
  <si>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</si>
  <si>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</si>
  <si>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</si>
  <si>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</si>
  <si>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</si>
  <si>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</si>
  <si>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</si>
  <si>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</si>
  <si>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</si>
  <si>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</si>
  <si>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</si>
  <si>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</si>
  <si>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</si>
  <si>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</si>
  <si>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</si>
  <si>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</si>
  <si>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</si>
  <si>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</si>
  <si>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</si>
  <si>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</si>
  <si>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</si>
  <si>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</si>
  <si>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</si>
  <si>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</si>
  <si>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</si>
  <si>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</si>
  <si>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</si>
  <si>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</si>
  <si>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</si>
  <si>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</si>
  <si>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</si>
  <si>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</si>
  <si>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</si>
  <si>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</si>
  <si>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</si>
  <si>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</si>
  <si>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</si>
  <si>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</si>
  <si>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</si>
  <si>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</si>
  <si>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</si>
  <si>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</si>
  <si>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</si>
  <si>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</si>
  <si>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</si>
  <si>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</si>
  <si>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</si>
  <si>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</si>
  <si>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</si>
  <si>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</si>
  <si>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</si>
  <si>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</si>
  <si>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</si>
  <si>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</si>
  <si>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</si>
  <si>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</si>
  <si>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</si>
  <si>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</si>
  <si>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</si>
  <si>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</si>
  <si>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</si>
  <si>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</si>
  <si>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</si>
  <si>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</si>
  <si>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</si>
  <si>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</si>
  <si>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</si>
  <si>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</si>
  <si>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</si>
  <si>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</si>
  <si>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</si>
  <si>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</si>
  <si>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</si>
  <si>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</si>
  <si>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</si>
  <si>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</si>
  <si>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</si>
  <si>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</si>
  <si>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</si>
  <si>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</si>
  <si>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</si>
  <si>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</si>
  <si>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</si>
  <si>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</si>
  <si>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</si>
  <si>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</si>
  <si>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</si>
  <si>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</si>
  <si>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</si>
  <si>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</si>
  <si>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</si>
  <si>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</si>
  <si>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</si>
  <si>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</si>
  <si>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</si>
  <si>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</si>
  <si>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</si>
  <si>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</si>
  <si>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</si>
  <si>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</si>
  <si>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</si>
  <si>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</si>
  <si>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</si>
  <si>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</si>
  <si>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</si>
  <si>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</si>
  <si>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</si>
  <si>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</si>
  <si>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</si>
  <si>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</si>
  <si>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</si>
  <si>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</si>
  <si>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</si>
  <si>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</si>
  <si>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</si>
  <si>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</si>
  <si>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</si>
  <si>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</si>
  <si>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</si>
  <si>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</si>
  <si>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</si>
  <si>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</si>
  <si>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</si>
  <si>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</si>
  <si>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</si>
  <si>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</si>
  <si>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</si>
  <si>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</si>
  <si>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</si>
  <si>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</si>
  <si>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</si>
  <si>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</si>
  <si>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</si>
  <si>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</si>
  <si>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</si>
  <si>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</si>
  <si>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</si>
  <si>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</si>
  <si>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</si>
  <si>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</si>
  <si>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</si>
  <si>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</si>
  <si>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</si>
  <si>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</si>
  <si>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</si>
  <si>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</si>
  <si>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</si>
  <si>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</si>
  <si>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</si>
  <si>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</si>
  <si>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</si>
  <si>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</si>
  <si>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</si>
  <si>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</si>
  <si>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</si>
  <si>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</si>
  <si>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</si>
  <si>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</si>
  <si>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</si>
  <si>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</si>
  <si>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</si>
  <si>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</si>
  <si>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</si>
  <si>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</si>
  <si>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</si>
  <si>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</si>
  <si>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</si>
  <si>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</si>
  <si>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</si>
  <si>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</si>
  <si>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</si>
  <si>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</si>
  <si>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</si>
  <si>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</si>
  <si>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</si>
  <si>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</si>
  <si>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</si>
  <si>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</si>
  <si>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</si>
  <si>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</si>
  <si>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</si>
  <si>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</si>
  <si>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</si>
  <si>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</si>
  <si>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</si>
  <si>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</si>
  <si>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</si>
  <si>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</si>
  <si>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</si>
  <si>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</si>
  <si>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</si>
  <si>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</si>
  <si>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</si>
  <si>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</si>
  <si>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</si>
  <si>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</si>
  <si>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</si>
  <si>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</si>
  <si>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</si>
  <si>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</si>
  <si>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</si>
  <si>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</si>
  <si>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</si>
  <si>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</si>
  <si>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</si>
  <si>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</si>
  <si>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</si>
  <si>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</si>
  <si>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</si>
  <si>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</si>
  <si>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</si>
  <si>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</si>
  <si>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</si>
  <si>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</si>
  <si>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</si>
  <si>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</si>
  <si>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</si>
  <si>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</si>
  <si>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</si>
  <si>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</si>
  <si>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</si>
  <si>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</si>
  <si>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</si>
  <si>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</si>
  <si>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</si>
  <si>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</si>
  <si>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</si>
  <si>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</si>
  <si>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</si>
  <si>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</si>
  <si>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</si>
  <si>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</si>
  <si>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</si>
  <si>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</si>
  <si>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</si>
  <si>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</si>
  <si>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</si>
  <si>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</si>
  <si>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</si>
  <si>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</si>
  <si>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</si>
  <si>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</si>
  <si>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</si>
  <si>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</si>
  <si>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</si>
  <si>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</si>
  <si>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</si>
  <si>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</si>
  <si>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</si>
  <si>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</si>
  <si>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</si>
  <si>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</si>
  <si>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</si>
  <si>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</si>
  <si>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</si>
  <si>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</si>
  <si>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</si>
  <si>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</si>
  <si>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</si>
  <si>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</si>
  <si>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</si>
  <si>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</si>
  <si>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</si>
  <si>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</si>
  <si>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</si>
  <si>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</si>
  <si>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</si>
  <si>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</si>
  <si>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</si>
  <si>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</si>
  <si>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</si>
  <si>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</si>
  <si>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</si>
  <si>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</si>
  <si>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</si>
  <si>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</si>
  <si>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</si>
  <si>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</si>
  <si>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</si>
  <si>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</si>
  <si>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</si>
  <si>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</si>
  <si>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</si>
  <si>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</si>
  <si>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</si>
  <si>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</si>
  <si>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</si>
  <si>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</si>
  <si>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</si>
  <si>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</si>
  <si>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</si>
  <si>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</si>
  <si>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</si>
  <si>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</si>
  <si>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</si>
  <si>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</si>
  <si>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</si>
  <si>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</si>
  <si>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</si>
  <si>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</si>
  <si>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</si>
  <si>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</si>
  <si>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</si>
  <si>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</si>
  <si>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</si>
  <si>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</si>
  <si>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</si>
  <si>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</si>
  <si>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</si>
  <si>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</si>
  <si>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</si>
  <si>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</si>
  <si>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</si>
  <si>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</si>
  <si>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</si>
  <si>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</si>
  <si>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</si>
  <si>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</si>
  <si>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</si>
  <si>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</si>
  <si>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</si>
  <si>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</si>
  <si>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</si>
  <si>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</si>
  <si>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</si>
  <si>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</si>
  <si>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</si>
  <si>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</si>
  <si>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</si>
  <si>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</si>
  <si>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</si>
  <si>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</si>
  <si>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</si>
  <si>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</si>
  <si>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</si>
  <si>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</si>
  <si>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</si>
  <si>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</si>
  <si>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</si>
  <si>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</si>
  <si>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</si>
  <si>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</si>
  <si>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</si>
  <si>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</si>
  <si>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</si>
  <si>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</si>
  <si>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</si>
  <si>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</si>
  <si>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</si>
  <si>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</si>
  <si>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</si>
  <si>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</si>
  <si>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</si>
  <si>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</si>
  <si>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</si>
  <si>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</si>
  <si>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</si>
  <si>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</si>
  <si>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</si>
  <si>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</si>
  <si>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</si>
  <si>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</si>
  <si>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</si>
  <si>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</si>
  <si>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</si>
  <si>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</si>
  <si>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</si>
  <si>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</si>
  <si>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</si>
  <si>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</si>
  <si>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</si>
  <si>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</si>
  <si>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</si>
  <si>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</si>
  <si>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</si>
  <si>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</si>
  <si>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</si>
  <si>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</si>
  <si>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</si>
  <si>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</si>
  <si>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</si>
  <si>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</si>
  <si>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</si>
  <si>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</si>
  <si>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</si>
  <si>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</si>
  <si>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</si>
  <si>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</si>
  <si>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</si>
  <si>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</si>
  <si>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</si>
  <si>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</si>
  <si>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</si>
  <si>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</si>
  <si>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</si>
  <si>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</si>
  <si>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</si>
  <si>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</si>
  <si>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</si>
  <si>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</si>
  <si>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</si>
  <si>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</si>
  <si>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</si>
  <si>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</si>
  <si>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</si>
  <si>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</si>
  <si>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</si>
  <si>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</si>
  <si>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</si>
  <si>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</si>
  <si>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</si>
  <si>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</si>
  <si>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</si>
  <si>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</si>
  <si>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</si>
  <si>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</si>
  <si>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</si>
  <si>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</si>
  <si>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</si>
  <si>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</si>
  <si>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</si>
  <si>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</si>
  <si>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</si>
  <si>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</si>
  <si>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</si>
  <si>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</si>
  <si>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</si>
  <si>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</si>
  <si>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</si>
  <si>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</si>
  <si>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</si>
  <si>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</si>
  <si>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</si>
  <si>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</si>
  <si>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</si>
  <si>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</si>
  <si>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</si>
  <si>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</si>
  <si>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</si>
  <si>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</si>
  <si>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</si>
  <si>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</si>
  <si>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</si>
  <si>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</si>
  <si>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</si>
  <si>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</si>
  <si>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</si>
  <si>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</si>
  <si>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</si>
  <si>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</si>
  <si>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</si>
  <si>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</si>
  <si>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</si>
  <si>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</si>
  <si>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</si>
  <si>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</si>
  <si>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</si>
  <si>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</si>
  <si>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</si>
  <si>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</si>
  <si>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</si>
  <si>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</si>
  <si>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</si>
  <si>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</si>
  <si>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</si>
  <si>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</si>
  <si>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</si>
  <si>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</si>
  <si>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</si>
  <si>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</si>
  <si>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</si>
  <si>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</si>
  <si>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</si>
  <si>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</si>
  <si>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</si>
  <si>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</si>
  <si>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</si>
  <si>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</si>
  <si>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</si>
  <si>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</si>
  <si>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</si>
  <si>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</si>
  <si>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</si>
  <si>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</si>
  <si>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</si>
  <si>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</si>
  <si>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</si>
  <si>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</si>
  <si>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</si>
  <si>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</si>
  <si>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</si>
  <si>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</si>
  <si>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</si>
  <si>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</si>
  <si>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</si>
  <si>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</si>
  <si>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</si>
  <si>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</si>
  <si>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</si>
  <si>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</si>
  <si>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</si>
  <si>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</si>
  <si>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</si>
  <si>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</si>
  <si>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</si>
  <si>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</si>
  <si>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</si>
  <si>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</si>
  <si>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</si>
  <si>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</si>
  <si>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</si>
  <si>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</si>
  <si>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</si>
  <si>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</si>
  <si>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</si>
  <si>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</si>
  <si>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</si>
  <si>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</si>
  <si>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</si>
  <si>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</si>
  <si>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</si>
  <si>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</si>
  <si>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</si>
  <si>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</si>
  <si>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</si>
  <si>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</si>
  <si>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</si>
  <si>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</si>
  <si>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</si>
  <si>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</si>
  <si>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</si>
  <si>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</si>
  <si>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</si>
  <si>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</si>
  <si>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</si>
  <si>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</si>
  <si>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</si>
  <si>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</si>
  <si>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</si>
  <si>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</si>
  <si>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</si>
  <si>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</si>
  <si>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</si>
  <si>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</si>
  <si>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</si>
  <si>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</si>
  <si>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</si>
  <si>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</si>
  <si>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</si>
  <si>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</si>
  <si>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</si>
  <si>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</si>
  <si>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</si>
  <si>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</si>
  <si>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</si>
  <si>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</si>
  <si>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</si>
  <si>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</si>
  <si>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</si>
  <si>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</si>
  <si>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</si>
  <si>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</si>
  <si>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</si>
  <si>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</si>
  <si>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</si>
  <si>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</si>
  <si>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</si>
  <si>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</si>
  <si>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</si>
  <si>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</si>
  <si>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</si>
  <si>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</si>
  <si>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</si>
  <si>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</si>
  <si>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</si>
  <si>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</si>
  <si>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</si>
  <si>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</si>
  <si>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</si>
  <si>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</si>
  <si>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</si>
  <si>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</si>
  <si>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</si>
  <si>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</si>
  <si>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</si>
  <si>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</si>
  <si>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</si>
  <si>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</si>
  <si>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</si>
  <si>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</si>
  <si>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</si>
  <si>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</si>
  <si>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</si>
  <si>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</si>
  <si>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</si>
  <si>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</si>
  <si>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</si>
  <si>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</si>
  <si>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</si>
  <si>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</si>
  <si>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</si>
  <si>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</si>
  <si>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</si>
  <si>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</si>
  <si>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</si>
  <si>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</si>
  <si>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</si>
  <si>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</si>
  <si>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</si>
  <si>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</si>
  <si>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</si>
  <si>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</si>
  <si>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</si>
  <si>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</si>
  <si>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</si>
  <si>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</si>
  <si>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</si>
  <si>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</si>
  <si>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</si>
  <si>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</si>
  <si>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</si>
  <si>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</si>
  <si>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</si>
  <si>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</si>
  <si>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</si>
  <si>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</si>
  <si>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</si>
  <si>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</si>
  <si>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</si>
  <si>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</si>
  <si>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</si>
  <si>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</si>
  <si>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</si>
  <si>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</si>
  <si>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</si>
  <si>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</si>
  <si>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</si>
  <si>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</si>
  <si>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</si>
  <si>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</si>
  <si>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</si>
  <si>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</si>
  <si>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</si>
  <si>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</si>
  <si>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</si>
  <si>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</si>
  <si>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</si>
  <si>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</si>
  <si>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</si>
  <si>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</si>
  <si>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</si>
  <si>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</si>
  <si>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</si>
  <si>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</si>
  <si>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</si>
  <si>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</si>
  <si>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</si>
  <si>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</si>
  <si>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</si>
  <si>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</si>
  <si>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</si>
  <si>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</si>
  <si>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</si>
  <si>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</si>
  <si>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</si>
  <si>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</si>
  <si>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</si>
  <si>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</si>
  <si>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</si>
  <si>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</si>
  <si>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</si>
  <si>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</si>
  <si>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</si>
  <si>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</si>
  <si>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</si>
  <si>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</si>
  <si>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</si>
  <si>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</si>
  <si>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</si>
  <si>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</si>
  <si>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</si>
  <si>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</si>
  <si>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</si>
  <si>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</si>
  <si>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</si>
  <si>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</si>
  <si>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</si>
  <si>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</si>
  <si>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</si>
  <si>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</si>
  <si>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</si>
  <si>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</si>
  <si>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</si>
  <si>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</si>
  <si>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</si>
  <si>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</si>
  <si>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</si>
  <si>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</si>
  <si>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</si>
  <si>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</si>
  <si>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</si>
  <si>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</si>
  <si>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</si>
  <si>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</si>
  <si>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</si>
  <si>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</si>
  <si>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</si>
  <si>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</si>
  <si>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</si>
  <si>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</si>
  <si>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</si>
  <si>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</si>
  <si>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</si>
  <si>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</si>
  <si>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</si>
  <si>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</si>
  <si>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</si>
  <si>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</si>
  <si>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</si>
  <si>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</si>
  <si>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</si>
  <si>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</si>
  <si>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</si>
  <si>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</si>
  <si>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</si>
  <si>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</si>
  <si>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</si>
  <si>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</si>
  <si>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</si>
  <si>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</si>
  <si>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</si>
  <si>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</si>
  <si>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</si>
  <si>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</si>
  <si>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</si>
  <si>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</si>
  <si>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</si>
  <si>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</si>
  <si>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</si>
  <si>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</si>
  <si>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</si>
  <si>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</si>
  <si>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</si>
  <si>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</si>
  <si>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</si>
  <si>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</si>
  <si>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</si>
  <si>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</si>
  <si>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</si>
  <si>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</si>
  <si>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</si>
  <si>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</si>
  <si>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</si>
  <si>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</si>
  <si>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</si>
  <si>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</si>
  <si>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</si>
  <si>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</si>
  <si>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</si>
  <si>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</si>
  <si>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</si>
  <si>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</si>
  <si>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</si>
  <si>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</si>
  <si>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</si>
  <si>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</si>
  <si>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</si>
  <si>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</si>
  <si>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</si>
  <si>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</si>
  <si>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</si>
  <si>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</si>
  <si>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</si>
  <si>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</si>
  <si>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</si>
  <si>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</si>
  <si>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</si>
  <si>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</si>
  <si>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</si>
  <si>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</si>
  <si>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</si>
  <si>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</si>
  <si>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</si>
  <si>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</si>
  <si>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</si>
  <si>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</si>
  <si>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</si>
  <si>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</si>
  <si>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</si>
  <si>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</si>
  <si>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</si>
  <si>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</si>
  <si>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</si>
  <si>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</si>
  <si>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</si>
  <si>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</si>
  <si>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</si>
  <si>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</si>
  <si>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</si>
  <si>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</si>
  <si>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</si>
  <si>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</si>
  <si>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</si>
  <si>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</si>
  <si>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</si>
  <si>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</si>
  <si>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</si>
  <si>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</si>
  <si>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</si>
  <si>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</si>
  <si>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</si>
  <si>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</si>
  <si>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</si>
  <si>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</si>
  <si>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</si>
  <si>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</si>
  <si>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</si>
  <si>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</si>
  <si>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</si>
  <si>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</si>
  <si>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</si>
  <si>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</si>
  <si>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</si>
  <si>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</si>
  <si>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</si>
  <si>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</si>
  <si>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</si>
  <si>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</si>
  <si>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</si>
  <si>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</si>
  <si>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</si>
  <si>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</si>
  <si>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</si>
  <si>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</si>
  <si>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</si>
  <si>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</si>
  <si>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</si>
  <si>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</si>
  <si>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</si>
  <si>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</si>
  <si>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</si>
  <si>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</si>
  <si>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</si>
  <si>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</si>
  <si>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</si>
  <si>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</si>
  <si>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</si>
  <si>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</si>
  <si>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</si>
  <si>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</si>
  <si>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</si>
  <si>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</si>
  <si>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</si>
  <si>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</si>
  <si>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</si>
  <si>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</si>
  <si>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</si>
  <si>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</si>
  <si>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</si>
  <si>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</si>
  <si>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</si>
  <si>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</si>
  <si>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</si>
  <si>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</si>
  <si>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</si>
  <si>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</si>
  <si>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</si>
  <si>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</si>
  <si>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</si>
  <si>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</si>
  <si>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</si>
  <si>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</si>
  <si>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</si>
  <si>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</si>
  <si>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</si>
  <si>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</si>
  <si>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</si>
  <si>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</si>
  <si>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</si>
  <si>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</si>
  <si>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</si>
  <si>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</si>
  <si>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</si>
  <si>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</si>
  <si>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</si>
  <si>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</si>
  <si>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</si>
  <si>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</si>
  <si>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</si>
  <si>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</si>
  <si>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</si>
  <si>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</si>
  <si>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</si>
  <si>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</si>
  <si>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</si>
  <si>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</si>
  <si>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</si>
  <si>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</si>
  <si>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</si>
  <si>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</si>
  <si>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</si>
  <si>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</si>
  <si>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</si>
  <si>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</si>
  <si>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</si>
  <si>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</si>
  <si>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</si>
  <si>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</si>
  <si>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</si>
  <si>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</si>
  <si>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</si>
  <si>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</si>
  <si>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</si>
  <si>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</si>
  <si>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</si>
  <si>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</si>
  <si>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</si>
  <si>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</si>
  <si>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</si>
  <si>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</si>
  <si>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</si>
  <si>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</si>
  <si>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</si>
  <si>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</si>
  <si>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</si>
  <si>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</si>
  <si>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</si>
  <si>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</si>
  <si>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</si>
  <si>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</si>
  <si>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</si>
  <si>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</si>
  <si>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</si>
  <si>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</si>
  <si>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</si>
  <si>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</si>
  <si>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</si>
  <si>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</si>
  <si>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</si>
  <si>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</si>
  <si>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</si>
  <si>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</si>
  <si>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</si>
  <si>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</si>
  <si>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</si>
  <si>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</si>
  <si>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</si>
  <si>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</si>
  <si>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</si>
  <si>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</si>
  <si>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</si>
  <si>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</si>
  <si>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</si>
  <si>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</si>
  <si>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</si>
  <si>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</si>
  <si>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</si>
  <si>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</si>
  <si>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</si>
  <si>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</si>
  <si>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</si>
  <si>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</si>
  <si>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</si>
  <si>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</si>
  <si>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</si>
  <si>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</si>
  <si>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</si>
  <si>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</si>
  <si>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</si>
  <si>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</si>
  <si>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</si>
  <si>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</si>
  <si>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</si>
  <si>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</si>
  <si>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</si>
  <si>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</si>
  <si>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</si>
  <si>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</si>
  <si>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</si>
  <si>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</si>
  <si>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</si>
  <si>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</si>
  <si>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</si>
  <si>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</si>
  <si>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</si>
  <si>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</si>
  <si>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</si>
  <si>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</si>
  <si>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</si>
  <si>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</si>
  <si>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</si>
  <si>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</si>
  <si>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</si>
  <si>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</si>
  <si>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</si>
  <si>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</si>
  <si>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</si>
  <si>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</si>
  <si>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</si>
  <si>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</si>
  <si>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</si>
  <si>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</si>
  <si>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</si>
  <si>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</si>
  <si>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</si>
  <si>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</si>
  <si>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</si>
  <si>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</si>
  <si>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</si>
  <si>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</si>
  <si>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</si>
  <si>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</si>
  <si>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</si>
  <si>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</si>
  <si>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</si>
  <si>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</si>
  <si>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</si>
  <si>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</si>
  <si>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</si>
  <si>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</si>
  <si>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</si>
  <si>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</si>
  <si>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</si>
  <si>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</si>
  <si>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</si>
  <si>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</si>
  <si>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</si>
  <si>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</si>
  <si>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</si>
  <si>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</si>
  <si>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</si>
  <si>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</si>
  <si>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</si>
  <si>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</si>
  <si>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</si>
  <si>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</si>
  <si>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</si>
  <si>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</si>
  <si>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</si>
  <si>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</si>
  <si>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</si>
  <si>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</si>
  <si>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</si>
  <si>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</si>
  <si>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</si>
  <si>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</si>
  <si>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</si>
  <si>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</si>
  <si>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</si>
  <si>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</si>
  <si>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</si>
  <si>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</si>
  <si>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</si>
  <si>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</si>
  <si>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</si>
  <si>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</si>
  <si>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</si>
  <si>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</si>
  <si>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</si>
  <si>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</si>
  <si>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</si>
  <si>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</si>
  <si>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</si>
  <si>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</si>
  <si>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</si>
  <si>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</si>
  <si>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</si>
  <si>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</si>
  <si>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</si>
  <si>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</si>
  <si>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</si>
  <si>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</si>
  <si>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</si>
  <si>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</si>
  <si>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</si>
  <si>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</si>
  <si>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</si>
  <si>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</si>
  <si>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</si>
  <si>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</si>
  <si>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</si>
  <si>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</si>
  <si>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</si>
  <si>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</si>
  <si>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</si>
  <si>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</si>
  <si>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</si>
  <si>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</si>
  <si>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</si>
  <si>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</si>
  <si>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</si>
  <si>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</si>
  <si>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</si>
  <si>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</si>
  <si>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</si>
  <si>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</si>
  <si>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</si>
  <si>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</si>
  <si>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</si>
  <si>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</si>
  <si>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</si>
  <si>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</si>
  <si>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</si>
  <si>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</si>
  <si>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</si>
  <si>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</si>
  <si>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</si>
  <si>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</si>
  <si>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</si>
  <si>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</si>
  <si>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</si>
  <si>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</si>
  <si>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</si>
  <si>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</si>
  <si>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</si>
  <si>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</si>
  <si>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</si>
  <si>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</si>
  <si>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</si>
  <si>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</si>
  <si>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</si>
  <si>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</si>
  <si>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</si>
  <si>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</si>
  <si>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</si>
  <si>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</si>
  <si>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</si>
  <si>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</si>
  <si>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</si>
  <si>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</si>
  <si>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</si>
  <si>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</si>
  <si>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</si>
  <si>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</si>
  <si>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</si>
  <si>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</si>
  <si>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</si>
  <si>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</si>
  <si>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</si>
  <si>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</si>
  <si>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</si>
  <si>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</si>
  <si>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</si>
  <si>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</si>
  <si>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</si>
  <si>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</si>
  <si>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</si>
  <si>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</si>
  <si>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</si>
  <si>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</si>
  <si>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</si>
  <si>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</si>
  <si>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</si>
  <si>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</si>
  <si>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</si>
  <si>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</si>
  <si>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</si>
  <si>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</si>
  <si>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</si>
  <si>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</si>
  <si>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</si>
  <si>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</si>
  <si>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</si>
  <si>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</si>
  <si>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</si>
  <si>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</si>
  <si>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</si>
  <si>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</si>
  <si>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</si>
  <si>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</si>
  <si>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</si>
  <si>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</si>
  <si>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</si>
  <si>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</si>
  <si>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</si>
  <si>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</si>
  <si>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</si>
  <si>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</si>
  <si>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</si>
  <si>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</si>
  <si>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</si>
  <si>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</si>
  <si>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</si>
  <si>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</si>
  <si>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</si>
  <si>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</si>
  <si>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</si>
  <si>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</si>
  <si>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</si>
  <si>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</si>
  <si>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</si>
  <si>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</si>
  <si>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</si>
  <si>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</si>
  <si>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</si>
  <si>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</si>
  <si>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</si>
  <si>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</si>
  <si>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</si>
  <si>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</si>
  <si>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</si>
  <si>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</si>
  <si>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</si>
  <si>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</si>
  <si>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</si>
  <si>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</si>
  <si>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</si>
  <si>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</si>
  <si>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</si>
  <si>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</si>
  <si>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</si>
  <si>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</si>
  <si>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</si>
  <si>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</si>
  <si>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</si>
  <si>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</si>
  <si>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</si>
  <si>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</si>
  <si>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</si>
  <si>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</si>
  <si>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</si>
  <si>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</si>
  <si>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</si>
  <si>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</si>
  <si>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</si>
  <si>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</si>
  <si>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</si>
  <si>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</si>
  <si>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</si>
  <si>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</si>
  <si>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</si>
  <si>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</si>
  <si>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</si>
  <si>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</si>
  <si>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</si>
  <si>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</si>
  <si>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</si>
  <si>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</si>
  <si>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</si>
  <si>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</si>
  <si>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</si>
  <si>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</si>
  <si>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</si>
  <si>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</si>
  <si>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</si>
  <si>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</si>
  <si>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</si>
  <si>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</si>
  <si>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</si>
  <si>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</si>
  <si>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</si>
  <si>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</si>
  <si>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</si>
  <si>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</si>
  <si>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</si>
  <si>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</si>
  <si>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</si>
  <si>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</si>
  <si>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</si>
  <si>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</si>
  <si>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</si>
  <si>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</si>
  <si>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</si>
  <si>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</si>
  <si>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</si>
  <si>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</si>
  <si>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</si>
  <si>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</si>
  <si>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</si>
  <si>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</si>
  <si>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</si>
  <si>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</si>
  <si>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</si>
  <si>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</si>
  <si>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</si>
  <si>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</si>
  <si>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</si>
  <si>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</si>
  <si>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</si>
  <si>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</si>
  <si>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</si>
  <si>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</si>
  <si>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</si>
  <si>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</si>
  <si>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</si>
  <si>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</si>
  <si>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</si>
  <si>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</si>
  <si>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</si>
  <si>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</si>
  <si>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</si>
  <si>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</si>
  <si>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</si>
  <si>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</si>
  <si>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</si>
  <si>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</si>
  <si>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</si>
  <si>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</si>
  <si>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</si>
  <si>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</si>
  <si>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</si>
  <si>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</si>
  <si>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</si>
  <si>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</si>
  <si>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</si>
  <si>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</si>
  <si>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</si>
  <si>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</si>
  <si>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</si>
  <si>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</si>
  <si>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</si>
  <si>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</si>
  <si>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</si>
  <si>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</si>
  <si>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</si>
  <si>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</si>
  <si>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</si>
  <si>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</si>
  <si>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</si>
  <si>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</si>
  <si>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</si>
  <si>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</si>
  <si>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</si>
  <si>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</si>
  <si>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</si>
  <si>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</si>
  <si>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</si>
  <si>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</si>
  <si>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</si>
  <si>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</si>
  <si>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</si>
  <si>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</si>
  <si>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</si>
  <si>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</si>
  <si>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</si>
  <si>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</si>
  <si>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</si>
  <si>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</si>
  <si>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</si>
  <si>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</si>
  <si>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</si>
  <si>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</si>
  <si>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</si>
  <si>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</si>
  <si>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</si>
  <si>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</si>
  <si>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</si>
  <si>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</si>
  <si>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</si>
  <si>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</si>
  <si>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</si>
  <si>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</si>
  <si>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</si>
  <si>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</si>
  <si>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</si>
  <si>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</si>
  <si>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</si>
  <si>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</si>
  <si>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</si>
  <si>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</si>
  <si>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</si>
  <si>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</si>
  <si>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</si>
  <si>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</si>
  <si>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</si>
  <si>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</si>
  <si>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</si>
  <si>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</si>
  <si>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</si>
  <si>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</si>
  <si>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</si>
  <si>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</si>
  <si>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</si>
  <si>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</si>
  <si>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</si>
  <si>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</si>
  <si>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</si>
  <si>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</si>
  <si>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</si>
  <si>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</si>
  <si>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</si>
  <si>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</si>
  <si>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</si>
  <si>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</si>
  <si>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</si>
  <si>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</si>
  <si>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</si>
  <si>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</si>
  <si>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</si>
  <si>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</si>
  <si>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</si>
  <si>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</si>
  <si>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</si>
  <si>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</si>
  <si>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</si>
  <si>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</si>
  <si>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</si>
  <si>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</si>
  <si>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</si>
  <si>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</si>
  <si>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</si>
  <si>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</si>
  <si>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</si>
  <si>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</si>
  <si>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</si>
  <si>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</si>
  <si>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</si>
  <si>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</si>
  <si>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</si>
  <si>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</si>
  <si>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</si>
  <si>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</si>
  <si>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</si>
  <si>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</si>
  <si>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</si>
  <si>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</si>
  <si>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</si>
  <si>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</si>
  <si>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</si>
  <si>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</si>
  <si>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</si>
  <si>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</si>
  <si>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</si>
  <si>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</si>
  <si>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</si>
  <si>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</si>
  <si>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</si>
  <si>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</si>
  <si>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</si>
  <si>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</si>
  <si>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</si>
  <si>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</si>
  <si>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</si>
  <si>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</si>
  <si>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</si>
  <si>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</si>
  <si>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</si>
  <si>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</si>
  <si>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</si>
  <si>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</si>
  <si>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</si>
  <si>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</si>
  <si>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</si>
  <si>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</si>
  <si>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</si>
  <si>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</si>
  <si>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</si>
  <si>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</si>
  <si>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</si>
  <si>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</si>
  <si>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</si>
  <si>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</si>
  <si>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</si>
  <si>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</si>
  <si>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</si>
  <si>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</si>
  <si>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</si>
  <si>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</si>
  <si>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</si>
  <si>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</si>
  <si>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</si>
  <si>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</si>
  <si>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</si>
  <si>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</si>
  <si>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</si>
  <si>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</si>
  <si>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</si>
  <si>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</si>
  <si>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</si>
  <si>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</si>
  <si>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</si>
  <si>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</si>
  <si>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</si>
  <si>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</si>
  <si>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</si>
  <si>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</si>
  <si>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</si>
  <si>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</si>
  <si>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</si>
  <si>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</si>
  <si>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</si>
  <si>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</si>
  <si>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</si>
  <si>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</si>
  <si>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</si>
  <si>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</si>
  <si>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</si>
  <si>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</si>
  <si>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</si>
  <si>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</si>
  <si>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</si>
  <si>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</si>
  <si>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</si>
  <si>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</si>
  <si>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</si>
  <si>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</si>
  <si>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</si>
  <si>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</si>
  <si>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</si>
  <si>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</si>
  <si>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</si>
  <si>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</si>
  <si>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</si>
  <si>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</si>
  <si>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</si>
  <si>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</si>
  <si>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</si>
  <si>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</si>
  <si>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</si>
  <si>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</si>
  <si>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</si>
  <si>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</si>
  <si>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</si>
  <si>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</si>
  <si>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</si>
  <si>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</si>
  <si>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</si>
  <si>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</si>
  <si>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</si>
  <si>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</si>
  <si>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</si>
  <si>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</si>
  <si>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</si>
  <si>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</si>
  <si>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</si>
  <si>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</si>
  <si>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</si>
  <si>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</si>
  <si>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</si>
  <si>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</si>
  <si>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</si>
  <si>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</si>
  <si>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</si>
  <si>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</si>
  <si>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</si>
  <si>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</si>
  <si>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</si>
  <si>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</si>
  <si>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</si>
  <si>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</si>
  <si>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</si>
  <si>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</si>
  <si>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</si>
  <si>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</si>
  <si>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</si>
  <si>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</si>
  <si>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</si>
  <si>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</si>
  <si>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</si>
  <si>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</si>
  <si>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</si>
  <si>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</si>
  <si>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</si>
  <si>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</si>
  <si>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</si>
  <si>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</si>
  <si>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</si>
  <si>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</si>
  <si>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</si>
  <si>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</si>
  <si>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</si>
  <si>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</si>
  <si>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</si>
  <si>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</si>
  <si>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</si>
  <si>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</si>
  <si>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</si>
  <si>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</si>
  <si>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</si>
  <si>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</si>
  <si>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</si>
  <si>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</si>
  <si>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</si>
  <si>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</si>
  <si>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</si>
  <si>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</si>
  <si>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</si>
  <si>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</si>
  <si>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</si>
  <si>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</si>
  <si>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</si>
  <si>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</si>
  <si>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</si>
  <si>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</si>
  <si>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</si>
  <si>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</si>
  <si>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</si>
  <si>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</si>
  <si>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</si>
  <si>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</si>
  <si>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</si>
  <si>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</si>
  <si>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</si>
  <si>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</si>
  <si>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</si>
  <si>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</si>
  <si>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</si>
  <si>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</si>
  <si>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</si>
  <si>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</si>
  <si>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</si>
  <si>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</si>
  <si>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</si>
  <si>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</si>
  <si>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</si>
  <si>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</si>
  <si>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</si>
  <si>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</si>
  <si>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</si>
  <si>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</si>
  <si>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</si>
  <si>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</si>
  <si>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</si>
  <si>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</si>
  <si>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</si>
  <si>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</si>
  <si>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</si>
  <si>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</si>
  <si>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</si>
  <si>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</si>
  <si>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</si>
  <si>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</si>
  <si>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</si>
  <si>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</si>
  <si>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</si>
  <si>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</si>
  <si>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</si>
  <si>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</si>
  <si>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</si>
  <si>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</si>
  <si>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</si>
  <si>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</si>
  <si>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</si>
  <si>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</si>
  <si>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</si>
  <si>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</si>
  <si>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</si>
  <si>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</si>
  <si>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</si>
  <si>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</si>
  <si>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</si>
  <si>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</si>
  <si>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</si>
  <si>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</si>
  <si>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</si>
  <si>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</si>
  <si>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</si>
  <si>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</si>
  <si>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</si>
  <si>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</si>
  <si>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</si>
  <si>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</si>
  <si>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</si>
  <si>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</si>
  <si>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</si>
  <si>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</si>
  <si>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</si>
  <si>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</si>
  <si>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</si>
  <si>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</si>
  <si>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</si>
  <si>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</si>
  <si>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</si>
  <si>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</si>
  <si>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</si>
  <si>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</si>
  <si>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</si>
  <si>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</si>
  <si>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</si>
  <si>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</si>
  <si>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</si>
  <si>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</si>
  <si>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</si>
  <si>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</si>
  <si>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</si>
  <si>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</si>
  <si>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</si>
  <si>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</si>
  <si>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</si>
  <si>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</si>
  <si>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</si>
  <si>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</si>
  <si>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</si>
  <si>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</si>
  <si>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</si>
  <si>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</si>
  <si>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</si>
  <si>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</si>
  <si>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</si>
  <si>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</si>
  <si>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</si>
  <si>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</si>
  <si>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</si>
  <si>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</si>
  <si>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</si>
  <si>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</si>
  <si>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</si>
  <si>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</si>
  <si>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</si>
  <si>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</si>
  <si>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</si>
  <si>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</si>
  <si>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</si>
  <si>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</si>
  <si>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</si>
  <si>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</si>
  <si>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</si>
  <si>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</si>
  <si>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</si>
  <si>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</si>
  <si>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</si>
  <si>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</si>
  <si>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</si>
  <si>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</si>
  <si>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</si>
  <si>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</si>
  <si>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</si>
  <si>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</si>
  <si>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</si>
  <si>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</si>
  <si>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</si>
  <si>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</si>
  <si>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</si>
  <si>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</si>
  <si>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</si>
  <si>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</si>
  <si>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</si>
  <si>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</si>
  <si>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</si>
  <si>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</si>
  <si>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</si>
  <si>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</si>
  <si>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</si>
  <si>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</si>
  <si>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</si>
  <si>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</si>
  <si>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</si>
  <si>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</si>
  <si>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</si>
  <si>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</si>
  <si>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</si>
  <si>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</si>
  <si>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</si>
  <si>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</si>
  <si>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</si>
  <si>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</si>
  <si>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</si>
  <si>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</si>
  <si>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</si>
  <si>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</si>
  <si>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</si>
  <si>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</si>
  <si>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</si>
  <si>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</si>
  <si>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</si>
  <si>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</si>
  <si>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</si>
  <si>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</si>
  <si>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</si>
  <si>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</si>
  <si>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</si>
  <si>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</si>
  <si>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</si>
  <si>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</si>
  <si>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</si>
  <si>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</si>
  <si>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</si>
  <si>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</si>
  <si>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</si>
  <si>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</si>
  <si>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</si>
  <si>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</si>
  <si>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</si>
  <si>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</si>
  <si>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</si>
  <si>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</si>
  <si>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</si>
  <si>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</si>
  <si>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</si>
  <si>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</si>
  <si>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</si>
  <si>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</si>
  <si>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</si>
  <si>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</si>
  <si>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</si>
  <si>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</si>
  <si>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</si>
  <si>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</si>
  <si>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</si>
  <si>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</si>
  <si>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</si>
  <si>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</si>
  <si>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</si>
  <si>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</si>
  <si>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</si>
  <si>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</si>
  <si>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</si>
  <si>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</si>
  <si>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</si>
  <si>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</si>
  <si>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</si>
  <si>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</si>
  <si>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</si>
  <si>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</si>
  <si>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</si>
  <si>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</si>
  <si>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</si>
  <si>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</si>
  <si>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</si>
  <si>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</si>
  <si>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</si>
  <si>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</si>
  <si>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</si>
  <si>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</si>
  <si>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</si>
  <si>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</si>
  <si>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</si>
  <si>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</si>
  <si>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</si>
  <si>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</si>
  <si>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</si>
  <si>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</si>
  <si>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</si>
  <si>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</si>
  <si>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</si>
  <si>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</si>
  <si>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</si>
  <si>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</si>
  <si>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</si>
  <si>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</si>
  <si>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</si>
  <si>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</si>
  <si>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</si>
  <si>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</si>
  <si>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</si>
  <si>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</si>
  <si>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</si>
  <si>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</si>
  <si>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</si>
  <si>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</si>
  <si>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</si>
  <si>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</si>
  <si>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</si>
  <si>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</si>
  <si>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</si>
  <si>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</si>
  <si>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</si>
  <si>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</si>
  <si>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</si>
  <si>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</si>
  <si>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</si>
  <si>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</si>
  <si>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</si>
  <si>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</si>
  <si>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</si>
  <si>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</si>
  <si>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</si>
  <si>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</si>
  <si>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</si>
  <si>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</si>
  <si>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</si>
  <si>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</si>
  <si>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</si>
  <si>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</si>
  <si>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</si>
  <si>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</si>
  <si>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</si>
  <si>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</si>
  <si>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</si>
  <si>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</si>
  <si>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</si>
  <si>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</si>
  <si>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</si>
  <si>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</si>
  <si>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</si>
  <si>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</si>
  <si>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</si>
  <si>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</si>
  <si>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</si>
  <si>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</si>
  <si>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</si>
  <si>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</si>
  <si>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</si>
  <si>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</si>
  <si>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</si>
  <si>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</si>
  <si>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</si>
  <si>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</si>
  <si>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</si>
  <si>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</si>
  <si>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</si>
  <si>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</si>
  <si>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</si>
  <si>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</si>
  <si>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</si>
  <si>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</si>
  <si>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</si>
  <si>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</si>
  <si>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</si>
  <si>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</si>
  <si>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</si>
  <si>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</si>
  <si>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</si>
  <si>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</si>
  <si>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</si>
  <si>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</si>
  <si>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</si>
  <si>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</si>
  <si>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</si>
  <si>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</si>
  <si>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</si>
  <si>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</si>
  <si>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</si>
  <si>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</si>
  <si>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</si>
  <si>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</si>
  <si>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</si>
  <si>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</si>
  <si>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</si>
  <si>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</si>
  <si>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</si>
  <si>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</si>
  <si>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</si>
  <si>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</si>
  <si>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</si>
  <si>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</si>
  <si>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</si>
  <si>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</si>
  <si>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</si>
  <si>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</si>
  <si>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</si>
  <si>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</si>
  <si>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</si>
  <si>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</si>
  <si>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</si>
  <si>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</si>
  <si>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</si>
  <si>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</si>
  <si>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</si>
  <si>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</si>
  <si>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</si>
  <si>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</si>
  <si>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</si>
  <si>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</si>
  <si>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</si>
  <si>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</si>
  <si>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</si>
  <si>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</si>
  <si>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</si>
  <si>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</si>
  <si>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</si>
  <si>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</si>
  <si>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</si>
  <si>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</si>
  <si>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</si>
  <si>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</si>
  <si>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</si>
  <si>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</si>
  <si>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</si>
  <si>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</si>
  <si>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</si>
  <si>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</si>
  <si>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</si>
  <si>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</si>
  <si>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</si>
  <si>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</si>
  <si>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</si>
  <si>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</si>
  <si>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</si>
  <si>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</si>
  <si>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</si>
  <si>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</si>
  <si>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</si>
  <si>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</si>
  <si>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</si>
  <si>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</si>
  <si>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</si>
  <si>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</si>
  <si>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</si>
  <si>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</si>
  <si>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</si>
  <si>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</si>
  <si>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</si>
  <si>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</si>
  <si>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</si>
  <si>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</si>
  <si>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</si>
  <si>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</si>
  <si>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</si>
  <si>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</si>
  <si>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</si>
  <si>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</si>
  <si>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</si>
  <si>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</si>
  <si>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</si>
  <si>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</si>
  <si>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</si>
  <si>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</si>
  <si>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</si>
  <si>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</si>
  <si>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</si>
  <si>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</si>
  <si>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</si>
  <si>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</si>
  <si>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</si>
  <si>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</si>
  <si>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</si>
  <si>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</si>
  <si>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</si>
  <si>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</si>
  <si>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</si>
  <si>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</si>
  <si>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</si>
  <si>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</si>
  <si>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</si>
  <si>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</si>
  <si>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</si>
  <si>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</si>
  <si>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</si>
  <si>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</si>
  <si>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</si>
  <si>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</si>
  <si>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</si>
  <si>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</si>
  <si>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</si>
  <si>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</si>
  <si>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</si>
  <si>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</si>
  <si>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</si>
  <si>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</si>
  <si>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</si>
  <si>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</si>
  <si>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</si>
  <si>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</si>
  <si>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</si>
  <si>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</si>
  <si>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</si>
  <si>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</si>
  <si>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</si>
  <si>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</si>
  <si>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</si>
  <si>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</si>
  <si>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</si>
  <si>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</si>
  <si>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</si>
  <si>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</si>
  <si>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</si>
  <si>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</si>
  <si>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</si>
  <si>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</si>
  <si>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</si>
  <si>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</si>
  <si>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</si>
  <si>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</si>
  <si>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</si>
  <si>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</si>
  <si>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</si>
  <si>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</si>
  <si>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</si>
  <si>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</si>
  <si>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</si>
  <si>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</si>
  <si>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</si>
  <si>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</si>
  <si>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</si>
  <si>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</si>
  <si>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</si>
  <si>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</si>
  <si>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</si>
  <si>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</si>
  <si>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</si>
  <si>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</si>
  <si>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</si>
  <si>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</si>
  <si>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</si>
  <si>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</si>
  <si>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</si>
  <si>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</si>
  <si>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</si>
  <si>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</si>
  <si>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</si>
  <si>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</si>
  <si>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</si>
  <si>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</si>
  <si>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</si>
  <si>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</si>
  <si>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</si>
  <si>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</si>
  <si>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</si>
  <si>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</si>
  <si>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</si>
  <si>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</si>
  <si>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</si>
  <si>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</si>
  <si>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</si>
  <si>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</si>
  <si>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</si>
  <si>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</si>
  <si>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</si>
  <si>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</si>
  <si>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</si>
  <si>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</si>
  <si>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</si>
  <si>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</si>
  <si>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</si>
  <si>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</si>
  <si>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</si>
  <si>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</si>
  <si>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</si>
  <si>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</si>
  <si>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</si>
  <si>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</si>
  <si>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</si>
  <si>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</si>
  <si>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</si>
  <si>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</si>
  <si>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</si>
  <si>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</si>
  <si>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</si>
  <si>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</si>
  <si>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</si>
  <si>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</si>
  <si>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</si>
  <si>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</si>
  <si>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</si>
  <si>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</si>
  <si>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</si>
  <si>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</si>
  <si>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</si>
  <si>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</si>
  <si>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</si>
  <si>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</si>
  <si>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</si>
  <si>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</si>
  <si>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</si>
  <si>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</si>
  <si>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</si>
  <si>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</si>
  <si>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</si>
  <si>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</si>
  <si>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</si>
  <si>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</si>
  <si>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</si>
  <si>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</si>
  <si>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</si>
  <si>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</si>
  <si>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</si>
  <si>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</si>
  <si>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</si>
  <si>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</si>
  <si>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</si>
  <si>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</si>
  <si>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</si>
  <si>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</si>
  <si>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</si>
  <si>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</si>
  <si>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</si>
  <si>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</si>
  <si>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</si>
  <si>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</si>
  <si>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</si>
  <si>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</si>
  <si>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</si>
  <si>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</si>
  <si>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</si>
  <si>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</si>
  <si>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</si>
  <si>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</si>
  <si>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</si>
  <si>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</si>
  <si>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</si>
  <si>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</si>
  <si>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</si>
  <si>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</si>
  <si>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</si>
  <si>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</si>
  <si>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</si>
  <si>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</si>
  <si>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</si>
  <si>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</si>
  <si>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</si>
  <si>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</si>
  <si>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</si>
  <si>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</si>
  <si>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</si>
  <si>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</si>
  <si>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</si>
  <si>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</si>
  <si>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</si>
  <si>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</si>
  <si>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</si>
  <si>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</si>
  <si>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</si>
  <si>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</si>
  <si>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</si>
  <si>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</si>
  <si>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</si>
  <si>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</si>
  <si>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</si>
  <si>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</si>
  <si>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</si>
  <si>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</si>
  <si>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</si>
  <si>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</si>
  <si>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</si>
  <si>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</si>
  <si>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</si>
  <si>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</si>
  <si>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</si>
  <si>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</si>
  <si>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</si>
  <si>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</si>
  <si>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</si>
  <si>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</si>
  <si>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</si>
  <si>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</si>
  <si>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</si>
  <si>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</si>
  <si>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</si>
  <si>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</si>
  <si>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</si>
  <si>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</si>
  <si>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</si>
  <si>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</si>
  <si>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</si>
  <si>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</si>
  <si>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</si>
  <si>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</si>
  <si>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</si>
  <si>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</si>
  <si>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</si>
  <si>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</si>
  <si>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</si>
  <si>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</si>
  <si>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</si>
  <si>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</si>
  <si>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</si>
  <si>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</si>
  <si>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</si>
  <si>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</si>
  <si>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</si>
  <si>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</si>
  <si>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</si>
  <si>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</si>
  <si>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</si>
  <si>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</si>
  <si>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</si>
  <si>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</si>
  <si>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</si>
  <si>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</si>
  <si>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</si>
  <si>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</si>
  <si>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</si>
  <si>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</si>
  <si>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</si>
  <si>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</si>
  <si>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</si>
  <si>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</si>
  <si>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</si>
  <si>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</si>
  <si>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</si>
  <si>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</si>
  <si>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</si>
  <si>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</si>
  <si>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</si>
  <si>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</si>
  <si>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</si>
  <si>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</si>
  <si>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</si>
  <si>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</si>
  <si>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</si>
  <si>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</si>
  <si>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</si>
  <si>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</si>
  <si>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</si>
  <si>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</si>
  <si>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</si>
  <si>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</si>
  <si>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</si>
  <si>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</si>
  <si>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</si>
  <si>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</si>
  <si>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</si>
  <si>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</si>
  <si>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</si>
  <si>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</si>
  <si>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</si>
  <si>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</si>
  <si>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</si>
  <si>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</si>
  <si>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</si>
  <si>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</si>
  <si>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</si>
  <si>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</si>
  <si>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</si>
  <si>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</si>
  <si>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</si>
  <si>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</si>
  <si>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</si>
  <si>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</si>
  <si>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</si>
  <si>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</si>
  <si>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</si>
  <si>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</si>
  <si>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</si>
  <si>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</si>
  <si>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</si>
  <si>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</si>
  <si>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</si>
  <si>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</si>
  <si>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</si>
  <si>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</si>
  <si>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</si>
  <si>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</si>
  <si>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</si>
  <si>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</si>
  <si>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</si>
  <si>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</si>
  <si>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</si>
  <si>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</si>
  <si>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</si>
  <si>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</si>
  <si>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</si>
  <si>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</si>
  <si>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</si>
  <si>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</si>
  <si>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</si>
  <si>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</si>
  <si>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</si>
  <si>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</si>
  <si>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</si>
  <si>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</si>
  <si>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</si>
  <si>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</si>
  <si>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</si>
  <si>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</si>
  <si>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</si>
  <si>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</si>
  <si>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</si>
  <si>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</si>
  <si>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</si>
  <si>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</si>
  <si>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</si>
  <si>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</si>
  <si>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</si>
  <si>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</si>
  <si>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</si>
  <si>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</si>
  <si>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</si>
  <si>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</si>
  <si>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</si>
  <si>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</si>
  <si>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</si>
  <si>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</si>
  <si>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</si>
  <si>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</si>
  <si>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</si>
  <si>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</si>
  <si>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</si>
  <si>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</si>
  <si>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</si>
  <si>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</si>
  <si>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</si>
  <si>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</si>
  <si>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</si>
  <si>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</si>
  <si>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</si>
  <si>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</si>
  <si>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</si>
  <si>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</si>
  <si>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</si>
  <si>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</si>
  <si>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</si>
  <si>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</si>
  <si>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</si>
  <si>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</si>
  <si>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</si>
  <si>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</si>
  <si>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</si>
  <si>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</si>
  <si>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</si>
  <si>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</si>
  <si>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</si>
  <si>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</si>
  <si>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</si>
  <si>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</si>
  <si>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</si>
  <si>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</si>
  <si>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</si>
  <si>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</si>
  <si>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</si>
  <si>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</si>
  <si>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</si>
  <si>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</si>
  <si>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</si>
  <si>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</si>
  <si>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</si>
  <si>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</si>
  <si>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</si>
  <si>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</si>
  <si>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</si>
  <si>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</si>
  <si>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</si>
  <si>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</si>
  <si>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</si>
  <si>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</si>
  <si>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</si>
  <si>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</si>
  <si>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</si>
  <si>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</si>
  <si>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</si>
  <si>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</si>
  <si>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</si>
  <si>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</si>
  <si>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</si>
  <si>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</si>
  <si>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</si>
  <si>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</si>
  <si>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</si>
  <si>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</si>
  <si>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</si>
  <si>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</si>
  <si>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</si>
  <si>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</si>
  <si>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</si>
  <si>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</si>
  <si>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</si>
  <si>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</si>
  <si>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</si>
  <si>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</si>
  <si>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</si>
  <si>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</si>
  <si>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</si>
  <si>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</si>
  <si>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</si>
  <si>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</si>
  <si>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</si>
  <si>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</si>
  <si>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</si>
  <si>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</si>
  <si>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</si>
  <si>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</si>
  <si>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</si>
  <si>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</si>
  <si>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</si>
  <si>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</si>
  <si>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</si>
  <si>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</si>
  <si>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</si>
  <si>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</si>
  <si>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</si>
  <si>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</si>
  <si>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</si>
  <si>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</si>
  <si>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</si>
  <si>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</si>
  <si>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</si>
  <si>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</si>
  <si>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</si>
  <si>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</si>
  <si>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</si>
  <si>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</si>
  <si>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</si>
  <si>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</si>
  <si>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</si>
  <si>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</si>
  <si>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</si>
  <si>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</si>
  <si>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</si>
  <si>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</si>
  <si>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</si>
  <si>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</si>
  <si>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</si>
  <si>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</si>
  <si>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</si>
  <si>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</si>
  <si>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</si>
  <si>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</si>
  <si>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</si>
  <si>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</si>
  <si>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</si>
  <si>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</si>
  <si>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</si>
  <si>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</si>
  <si>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</si>
  <si>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</si>
  <si>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</si>
  <si>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</si>
  <si>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</si>
  <si>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</si>
  <si>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</si>
  <si>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</si>
  <si>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</si>
  <si>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</si>
  <si>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</si>
  <si>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</si>
  <si>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</si>
  <si>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</si>
  <si>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</si>
  <si>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</si>
  <si>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</si>
  <si>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</si>
  <si>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</si>
  <si>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</si>
  <si>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</si>
  <si>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</si>
  <si>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</si>
  <si>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</si>
  <si>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</si>
  <si>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</si>
  <si>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</si>
  <si>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</si>
  <si>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</si>
  <si>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</si>
  <si>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</si>
  <si>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</si>
  <si>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</si>
  <si>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</si>
  <si>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</si>
  <si>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</si>
  <si>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</si>
  <si>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</si>
  <si>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</si>
  <si>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</si>
  <si>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</si>
  <si>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</si>
  <si>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</si>
  <si>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</si>
  <si>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</si>
  <si>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</si>
  <si>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</si>
  <si>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</si>
  <si>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</si>
  <si>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</si>
  <si>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</si>
  <si>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</si>
  <si>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</si>
  <si>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</si>
  <si>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</si>
  <si>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</si>
  <si>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</si>
  <si>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</si>
  <si>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</si>
  <si>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</si>
  <si>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</si>
  <si>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</si>
  <si>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</si>
  <si>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</si>
  <si>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</si>
  <si>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</si>
  <si>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</si>
  <si>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</si>
  <si>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</si>
  <si>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</si>
  <si>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</si>
  <si>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</si>
  <si>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</si>
  <si>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</si>
  <si>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</si>
  <si>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</si>
  <si>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</si>
  <si>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</si>
  <si>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</si>
  <si>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</si>
  <si>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</si>
  <si>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</si>
  <si>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</si>
  <si>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</si>
  <si>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</si>
  <si>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</si>
  <si>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</si>
  <si>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</si>
  <si>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</si>
  <si>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</si>
  <si>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</si>
  <si>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</si>
  <si>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</si>
  <si>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</si>
  <si>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</si>
  <si>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</si>
  <si>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</si>
  <si>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</si>
  <si>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</si>
  <si>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</si>
  <si>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</si>
  <si>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</si>
  <si>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</si>
  <si>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</si>
  <si>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</si>
  <si>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</si>
  <si>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</si>
  <si>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</si>
  <si>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</si>
  <si>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</si>
  <si>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</si>
  <si>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</si>
  <si>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</si>
  <si>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</si>
  <si>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</si>
  <si>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</si>
  <si>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</si>
  <si>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</si>
  <si>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</si>
  <si>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</si>
  <si>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</si>
  <si>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</si>
  <si>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</si>
  <si>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</si>
  <si>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</si>
  <si>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</si>
  <si>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</si>
  <si>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</si>
  <si>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</si>
  <si>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</si>
  <si>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</si>
  <si>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</si>
  <si>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</si>
  <si>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</si>
  <si>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</si>
  <si>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</si>
  <si>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</si>
  <si>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</si>
  <si>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</si>
  <si>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</si>
  <si>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</si>
  <si>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</si>
  <si>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</si>
  <si>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</si>
  <si>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</si>
  <si>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</si>
  <si>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</si>
  <si>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</si>
  <si>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</si>
  <si>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</si>
  <si>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</si>
  <si>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</si>
  <si>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</si>
  <si>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</si>
  <si>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</si>
  <si>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</si>
  <si>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</si>
  <si>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</si>
  <si>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</si>
  <si>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</si>
  <si>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</si>
  <si>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</si>
  <si>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</si>
  <si>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</si>
  <si>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</si>
  <si>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</si>
  <si>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</si>
  <si>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</si>
  <si>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</si>
  <si>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</si>
  <si>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</si>
  <si>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</si>
  <si>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</si>
  <si>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</si>
  <si>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</si>
  <si>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</si>
  <si>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</si>
  <si>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</si>
  <si>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</si>
  <si>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</si>
  <si>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</si>
  <si>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</si>
  <si>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</si>
  <si>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</si>
  <si>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</si>
  <si>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</si>
  <si>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</si>
  <si>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</si>
  <si>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</si>
  <si>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</si>
  <si>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</si>
  <si>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</si>
  <si>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</si>
  <si>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</si>
  <si>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</si>
  <si>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</si>
  <si>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</si>
  <si>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</si>
  <si>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</si>
  <si>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</si>
  <si>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</si>
  <si>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</si>
  <si>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</si>
  <si>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</si>
  <si>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</si>
  <si>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</si>
  <si>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</si>
  <si>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</si>
  <si>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</si>
  <si>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</si>
  <si>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</si>
  <si>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</si>
  <si>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</si>
  <si>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</si>
  <si>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</si>
  <si>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</si>
  <si>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</si>
  <si>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</si>
  <si>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</si>
  <si>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</si>
  <si>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</si>
  <si>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</si>
  <si>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</si>
  <si>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</si>
  <si>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</si>
  <si>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</si>
  <si>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</si>
  <si>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</si>
  <si>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</si>
  <si>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</si>
  <si>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</si>
  <si>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</si>
  <si>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</si>
  <si>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</si>
  <si>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</si>
  <si>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</si>
  <si>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</si>
  <si>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</si>
  <si>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</si>
  <si>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</si>
  <si>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</si>
  <si>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</si>
  <si>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</si>
  <si>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</si>
  <si>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</si>
  <si>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</si>
  <si>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</si>
  <si>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</si>
  <si>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</si>
  <si>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</si>
  <si>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</si>
  <si>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</si>
  <si>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</si>
  <si>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</si>
  <si>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</si>
  <si>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</si>
  <si>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</si>
  <si>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</si>
  <si>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</si>
  <si>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</si>
  <si>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</si>
  <si>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</si>
  <si>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</si>
  <si>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</si>
  <si>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</si>
  <si>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</si>
  <si>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</si>
  <si>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</si>
  <si>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</si>
  <si>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</si>
  <si>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</si>
  <si>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</si>
  <si>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</si>
  <si>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</si>
  <si>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</si>
  <si>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</si>
  <si>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</si>
  <si>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</si>
  <si>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</si>
  <si>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</si>
  <si>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</si>
  <si>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</si>
  <si>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</si>
  <si>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</si>
  <si>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</si>
  <si>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</si>
  <si>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</si>
  <si>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</si>
  <si>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</si>
  <si>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</si>
  <si>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</si>
  <si>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</si>
  <si>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</si>
  <si>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</si>
  <si>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</si>
  <si>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</si>
  <si>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</si>
  <si>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</si>
  <si>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</si>
  <si>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</si>
  <si>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</si>
  <si>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</si>
  <si>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</si>
  <si>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</si>
  <si>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</si>
  <si>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</si>
  <si>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</si>
  <si>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</si>
  <si>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</si>
  <si>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</si>
  <si>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</si>
  <si>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</si>
  <si>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</si>
  <si>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</si>
  <si>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</si>
  <si>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</si>
  <si>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</si>
  <si>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</si>
  <si>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</si>
  <si>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</si>
  <si>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</si>
  <si>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</si>
  <si>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</si>
  <si>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</si>
  <si>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</si>
  <si>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</si>
  <si>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</si>
  <si>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</si>
  <si>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</si>
  <si>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</si>
  <si>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</si>
  <si>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</si>
  <si>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</si>
  <si>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</si>
  <si>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</si>
  <si>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</si>
  <si>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</si>
  <si>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</si>
  <si>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</si>
  <si>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</si>
  <si>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</si>
  <si>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</si>
  <si>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</si>
  <si>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</si>
  <si>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</si>
  <si>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</si>
  <si>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</si>
  <si>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</si>
  <si>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</si>
  <si>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</si>
  <si>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</si>
  <si>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</si>
  <si>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</si>
  <si>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</si>
  <si>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</si>
  <si>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</si>
  <si>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</si>
  <si>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</si>
  <si>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</si>
  <si>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</si>
  <si>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</si>
  <si>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</si>
  <si>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</si>
  <si>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</si>
  <si>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</si>
  <si>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</si>
  <si>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</si>
  <si>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</si>
  <si>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</si>
  <si>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</si>
  <si>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</si>
  <si>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</si>
  <si>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</si>
  <si>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</si>
  <si>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</si>
  <si>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</si>
  <si>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</si>
  <si>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</si>
  <si>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</si>
  <si>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</si>
  <si>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</si>
  <si>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</si>
  <si>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</si>
  <si>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</si>
  <si>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</si>
  <si>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</si>
  <si>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</si>
  <si>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</si>
  <si>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</si>
  <si>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</si>
  <si>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</si>
  <si>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</si>
  <si>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</si>
  <si>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</si>
  <si>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</si>
  <si>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</si>
  <si>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</si>
  <si>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</si>
  <si>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</si>
  <si>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</si>
  <si>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</si>
  <si>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</si>
  <si>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</si>
  <si>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</si>
  <si>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</si>
  <si>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</si>
  <si>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</si>
  <si>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</si>
  <si>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</si>
  <si>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</si>
  <si>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</si>
  <si>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</si>
  <si>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</si>
  <si>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</si>
  <si>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</si>
  <si>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</si>
  <si>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</si>
  <si>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</si>
  <si>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</si>
  <si>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</si>
  <si>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</si>
  <si>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</si>
  <si>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</si>
  <si>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</si>
  <si>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</si>
  <si>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</si>
  <si>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</si>
  <si>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</si>
  <si>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</si>
  <si>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</si>
  <si>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</si>
  <si>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</si>
  <si>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</si>
  <si>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</si>
  <si>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</si>
  <si>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</si>
  <si>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</si>
  <si>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</si>
  <si>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</si>
  <si>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</si>
  <si>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</si>
  <si>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</si>
  <si>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</si>
  <si>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</si>
  <si>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</si>
  <si>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</si>
  <si>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</si>
  <si>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</si>
  <si>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</si>
  <si>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</si>
  <si>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</si>
  <si>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</si>
  <si>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</si>
  <si>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</si>
  <si>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</si>
  <si>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</si>
  <si>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</si>
  <si>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</si>
  <si>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</si>
  <si>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</si>
  <si>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</si>
  <si>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</si>
  <si>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</si>
  <si>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</si>
  <si>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</si>
  <si>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</si>
  <si>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</si>
  <si>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</si>
  <si>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</si>
  <si>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</si>
  <si>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</si>
  <si>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</si>
  <si>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</si>
  <si>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</si>
  <si>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</si>
  <si>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</si>
  <si>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</si>
  <si>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</si>
  <si>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</si>
  <si>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</si>
  <si>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</si>
  <si>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</si>
  <si>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</si>
  <si>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</si>
  <si>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</si>
  <si>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</si>
  <si>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</si>
  <si>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</si>
  <si>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</si>
  <si>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</si>
  <si>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</si>
  <si>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</si>
  <si>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</si>
  <si>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</si>
  <si>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</si>
  <si>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</si>
  <si>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</si>
  <si>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</si>
  <si>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</si>
  <si>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</si>
  <si>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</si>
  <si>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</si>
  <si>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</si>
  <si>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</si>
  <si>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</si>
  <si>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</si>
  <si>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</si>
  <si>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</si>
  <si>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</si>
  <si>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</si>
  <si>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</si>
  <si>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</si>
  <si>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</si>
  <si>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</si>
  <si>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</si>
  <si>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</si>
  <si>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</si>
  <si>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</si>
  <si>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</si>
  <si>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</si>
  <si>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</si>
  <si>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</si>
  <si>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</si>
  <si>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</si>
  <si>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</si>
  <si>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</si>
  <si>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</si>
  <si>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</si>
  <si>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</si>
  <si>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</si>
  <si>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</si>
  <si>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</si>
  <si>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</si>
  <si>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</si>
  <si>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</si>
  <si>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</si>
  <si>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</si>
  <si>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</si>
  <si>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</si>
  <si>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</si>
  <si>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</si>
  <si>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</si>
  <si>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</si>
  <si>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</si>
  <si>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</si>
  <si>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</si>
  <si>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</si>
  <si>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</si>
  <si>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</si>
  <si>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</si>
  <si>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</si>
  <si>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</si>
  <si>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</si>
  <si>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</si>
  <si>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</si>
  <si>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</si>
  <si>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</si>
  <si>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</si>
  <si>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</si>
  <si>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</si>
  <si>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</si>
  <si>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</si>
  <si>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</si>
  <si>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</si>
  <si>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</si>
  <si>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</si>
  <si>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</si>
  <si>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</si>
  <si>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</si>
  <si>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</si>
  <si>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</si>
  <si>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</si>
  <si>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</si>
  <si>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</si>
  <si>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</si>
  <si>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</si>
  <si>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</si>
  <si>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</si>
  <si>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</si>
  <si>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</si>
  <si>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</si>
  <si>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</si>
  <si>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</si>
  <si>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</si>
  <si>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</si>
  <si>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</si>
  <si>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</si>
  <si>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</si>
  <si>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</si>
  <si>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</si>
  <si>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</si>
  <si>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</si>
  <si>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</si>
  <si>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</si>
  <si>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</si>
  <si>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</si>
  <si>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</si>
  <si>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</si>
  <si>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</si>
  <si>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</si>
  <si>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</si>
  <si>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</si>
  <si>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</si>
  <si>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</si>
  <si>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</si>
  <si>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</si>
  <si>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</si>
  <si>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</si>
  <si>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</si>
  <si>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</si>
  <si>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</si>
  <si>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</si>
  <si>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</si>
  <si>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</si>
  <si>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</si>
  <si>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</si>
  <si>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</si>
  <si>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</si>
  <si>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</si>
  <si>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</si>
  <si>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</si>
  <si>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</si>
  <si>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</si>
  <si>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</si>
  <si>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</si>
  <si>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</si>
  <si>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</si>
  <si>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</si>
  <si>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</si>
  <si>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</si>
  <si>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</si>
  <si>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</si>
  <si>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</si>
  <si>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</si>
  <si>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</si>
  <si>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</si>
  <si>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</si>
  <si>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</si>
  <si>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</si>
  <si>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</si>
  <si>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</si>
  <si>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</si>
  <si>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</si>
  <si>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</si>
  <si>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</si>
  <si>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</si>
  <si>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</si>
  <si>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</si>
  <si>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</si>
  <si>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</si>
  <si>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</si>
  <si>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</si>
  <si>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</si>
  <si>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</si>
  <si>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</si>
  <si>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</si>
  <si>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</si>
  <si>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</si>
  <si>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</si>
  <si>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</si>
  <si>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</si>
  <si>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</si>
  <si>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</si>
  <si>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</si>
  <si>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</si>
  <si>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</si>
  <si>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</si>
  <si>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</si>
  <si>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</si>
  <si>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</si>
  <si>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</si>
  <si>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</si>
  <si>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</si>
  <si>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</si>
  <si>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</si>
  <si>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</si>
  <si>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</si>
  <si>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</si>
  <si>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</si>
  <si>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</si>
  <si>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</si>
  <si>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</si>
  <si>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</si>
  <si>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</si>
  <si>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</si>
  <si>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</si>
  <si>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</si>
  <si>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</si>
  <si>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</si>
  <si>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</si>
  <si>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</si>
  <si>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</si>
  <si>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</si>
  <si>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</si>
  <si>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</si>
  <si>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</si>
  <si>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</si>
  <si>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</si>
  <si>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</si>
  <si>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</si>
  <si>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</si>
  <si>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</si>
  <si>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</si>
  <si>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</si>
  <si>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</si>
  <si>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</si>
  <si>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</si>
  <si>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</si>
  <si>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</si>
  <si>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</si>
  <si>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</si>
  <si>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</si>
  <si>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</si>
  <si>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</si>
  <si>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</si>
  <si>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</si>
  <si>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</si>
  <si>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</si>
  <si>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</si>
  <si>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</si>
  <si>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</si>
  <si>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</si>
  <si>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</si>
  <si>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</si>
  <si>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</si>
  <si>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</si>
  <si>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</si>
  <si>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</si>
  <si>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</si>
  <si>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</si>
  <si>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</si>
  <si>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</si>
  <si>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</si>
  <si>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</si>
  <si>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</si>
  <si>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</si>
  <si>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</si>
  <si>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</si>
  <si>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</si>
  <si>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</si>
  <si>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</si>
  <si>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</si>
  <si>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</si>
  <si>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</si>
  <si>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</si>
  <si>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</si>
  <si>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</si>
  <si>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</si>
  <si>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</si>
  <si>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</si>
  <si>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</si>
  <si>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</si>
  <si>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</si>
  <si>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</si>
  <si>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</si>
  <si>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</si>
  <si>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</si>
  <si>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</si>
  <si>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</si>
  <si>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</si>
  <si>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</si>
  <si>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</si>
  <si>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</si>
  <si>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</si>
  <si>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</si>
  <si>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</si>
  <si>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</si>
  <si>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</si>
  <si>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</si>
  <si>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</si>
  <si>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</si>
  <si>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</si>
  <si>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</si>
  <si>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</si>
  <si>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</si>
  <si>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</si>
  <si>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</si>
  <si>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</si>
  <si>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</si>
  <si>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</si>
  <si>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</si>
  <si>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</si>
  <si>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</si>
  <si>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</si>
  <si>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</si>
  <si>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</si>
  <si>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</si>
  <si>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</si>
  <si>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</si>
  <si>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</si>
  <si>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</si>
  <si>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</si>
  <si>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</si>
  <si>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</si>
  <si>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</si>
  <si>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</si>
  <si>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</si>
  <si>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</si>
  <si>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</si>
  <si>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</si>
  <si>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</si>
  <si>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</si>
  <si>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</si>
  <si>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</si>
  <si>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</si>
  <si>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</si>
  <si>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</si>
  <si>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</si>
  <si>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</si>
  <si>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</si>
  <si>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</si>
  <si>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</si>
  <si>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</si>
  <si>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</si>
  <si>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</si>
  <si>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</si>
  <si>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</si>
  <si>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</si>
  <si>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</si>
  <si>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</si>
  <si>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</si>
  <si>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</si>
  <si>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</si>
  <si>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</si>
  <si>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</si>
  <si>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</si>
  <si>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</si>
  <si>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</si>
  <si>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</si>
  <si>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</si>
  <si>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</si>
  <si>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</si>
  <si>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</si>
  <si>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</si>
  <si>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</si>
  <si>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</si>
  <si>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</si>
  <si>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</si>
  <si>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</si>
  <si>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</si>
  <si>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</si>
  <si>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</si>
  <si>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</si>
  <si>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</si>
  <si>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</si>
  <si>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</si>
  <si>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</si>
  <si>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</si>
  <si>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</si>
  <si>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</si>
  <si>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</si>
  <si>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</si>
  <si>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</si>
  <si>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</si>
  <si>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</si>
  <si>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</si>
  <si>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</si>
  <si>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</si>
  <si>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</si>
  <si>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</si>
  <si>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</si>
  <si>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</si>
  <si>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</si>
  <si>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</si>
  <si>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</si>
  <si>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</si>
  <si>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</si>
  <si>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</si>
  <si>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</si>
  <si>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</si>
  <si>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</si>
  <si>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</si>
  <si>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</si>
  <si>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</si>
  <si>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</si>
  <si>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</si>
  <si>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</si>
  <si>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</si>
  <si>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</si>
  <si>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</si>
  <si>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</si>
  <si>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</si>
  <si>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</si>
  <si>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</si>
  <si>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</si>
  <si>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</si>
  <si>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</si>
  <si>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</si>
  <si>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</si>
  <si>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</si>
  <si>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</si>
  <si>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</si>
  <si>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</si>
  <si>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</si>
  <si>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</si>
  <si>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</si>
  <si>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</si>
  <si>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</si>
  <si>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</si>
  <si>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</si>
  <si>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</si>
  <si>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</si>
  <si>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</si>
  <si>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</si>
  <si>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</si>
  <si>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</si>
  <si>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</si>
  <si>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</si>
  <si>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</si>
  <si>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</si>
  <si>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</si>
  <si>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</si>
  <si>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</si>
  <si>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</si>
  <si>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</si>
  <si>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</si>
  <si>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</si>
  <si>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</si>
  <si>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</si>
  <si>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</si>
  <si>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</si>
  <si>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</si>
  <si>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</si>
  <si>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</si>
  <si>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</si>
  <si>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</si>
  <si>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</si>
  <si>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</si>
  <si>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</si>
  <si>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</si>
  <si>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</si>
  <si>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</si>
  <si>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</si>
  <si>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</si>
  <si>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</si>
  <si>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</si>
  <si>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</si>
  <si>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</si>
  <si>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</si>
  <si>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</si>
  <si>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</si>
  <si>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</si>
  <si>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</si>
  <si>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</si>
  <si>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</si>
  <si>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</si>
  <si>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</si>
  <si>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</si>
  <si>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</si>
  <si>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</si>
  <si>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</si>
  <si>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</si>
  <si>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</si>
  <si>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</si>
  <si>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</si>
  <si>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</si>
  <si>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</si>
  <si>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</si>
  <si>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</si>
  <si>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</si>
  <si>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</si>
  <si>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</si>
  <si>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</si>
  <si>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</si>
  <si>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</si>
  <si>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</si>
  <si>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</si>
  <si>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</si>
  <si>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</si>
  <si>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</si>
  <si>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</si>
  <si>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</si>
  <si>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</si>
  <si>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</si>
  <si>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</si>
  <si>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</si>
  <si>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</si>
  <si>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</si>
  <si>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</si>
  <si>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</si>
  <si>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</si>
  <si>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</si>
  <si>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</si>
  <si>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</si>
  <si>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</si>
  <si>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</si>
  <si>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</si>
  <si>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</si>
  <si>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</si>
  <si>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</si>
  <si>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</si>
  <si>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</si>
  <si>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</si>
  <si>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</si>
  <si>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</si>
  <si>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</si>
  <si>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</si>
  <si>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</si>
  <si>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</si>
  <si>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</si>
  <si>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</si>
  <si>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</si>
  <si>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</si>
  <si>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</si>
  <si>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</si>
  <si>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</si>
  <si>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</si>
  <si>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</si>
  <si>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</si>
  <si>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</si>
  <si>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</si>
  <si>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</si>
  <si>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</si>
  <si>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</si>
  <si>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</si>
  <si>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</si>
  <si>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</si>
  <si>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</si>
  <si>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</si>
  <si>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</si>
  <si>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</si>
  <si>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</si>
  <si>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</si>
  <si>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</si>
  <si>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</si>
  <si>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</si>
  <si>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</si>
  <si>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</si>
  <si>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</si>
  <si>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</si>
  <si>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</si>
  <si>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</si>
  <si>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</si>
  <si>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</si>
  <si>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</si>
  <si>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</si>
  <si>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</si>
  <si>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</si>
  <si>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</si>
  <si>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</si>
  <si>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</si>
  <si>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</si>
  <si>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</si>
  <si>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</si>
  <si>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</si>
  <si>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</si>
  <si>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</si>
  <si>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</si>
  <si>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</si>
  <si>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</si>
  <si>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</si>
  <si>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</si>
  <si>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</si>
  <si>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</si>
  <si>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</si>
  <si>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</si>
  <si>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</si>
  <si>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</si>
  <si>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</si>
  <si>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</si>
  <si>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</si>
  <si>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</si>
  <si>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</si>
  <si>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</si>
  <si>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</si>
  <si>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</si>
  <si>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</si>
  <si>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</si>
  <si>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</si>
  <si>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</si>
  <si>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</si>
  <si>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</si>
  <si>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</si>
  <si>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</si>
  <si>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</si>
  <si>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</si>
  <si>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</si>
  <si>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</si>
  <si>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</si>
  <si>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</si>
  <si>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</si>
  <si>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</si>
  <si>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</si>
  <si>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</si>
  <si>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</si>
  <si>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</si>
  <si>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</si>
  <si>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</si>
  <si>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</si>
  <si>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</si>
  <si>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</si>
  <si>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</si>
  <si>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</si>
  <si>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</si>
  <si>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</si>
  <si>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</si>
  <si>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</si>
  <si>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</si>
  <si>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</si>
  <si>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</si>
  <si>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</si>
  <si>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</si>
  <si>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</si>
  <si>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</si>
  <si>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</si>
  <si>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</si>
  <si>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</si>
  <si>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</si>
  <si>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</si>
  <si>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</si>
  <si>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</si>
  <si>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</si>
  <si>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</si>
  <si>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</si>
  <si>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</si>
  <si>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</si>
  <si>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</si>
  <si>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</si>
  <si>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</si>
  <si>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</si>
  <si>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</si>
  <si>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</si>
  <si>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</si>
  <si>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</si>
  <si>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</si>
  <si>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</si>
  <si>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</si>
  <si>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</si>
  <si>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</si>
  <si>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</si>
  <si>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</si>
  <si>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</si>
  <si>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</si>
  <si>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</si>
  <si>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</si>
  <si>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</si>
  <si>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</si>
  <si>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</si>
  <si>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</si>
  <si>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</si>
  <si>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</si>
  <si>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</si>
  <si>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</si>
  <si>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</si>
  <si>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</si>
  <si>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</si>
  <si>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</si>
  <si>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</si>
  <si>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</si>
  <si>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</si>
  <si>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</si>
  <si>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</si>
  <si>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</si>
  <si>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</si>
  <si>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</si>
  <si>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</si>
  <si>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</si>
  <si>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</si>
  <si>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</si>
  <si>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</si>
  <si>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</si>
  <si>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</si>
  <si>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</si>
  <si>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</si>
  <si>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</si>
  <si>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</si>
  <si>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</si>
  <si>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</si>
  <si>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</si>
  <si>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</si>
  <si>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</si>
  <si>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</si>
  <si>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</si>
  <si>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</si>
  <si>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</si>
  <si>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</si>
  <si>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</si>
  <si>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</si>
  <si>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</si>
  <si>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</si>
  <si>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</si>
  <si>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</si>
  <si>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</si>
  <si>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</si>
  <si>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</si>
  <si>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</si>
  <si>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</si>
  <si>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</si>
  <si>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</si>
  <si>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</si>
  <si>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</si>
  <si>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</si>
  <si>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</si>
  <si>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</si>
  <si>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</si>
  <si>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</si>
  <si>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</si>
  <si>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</si>
  <si>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</si>
  <si>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</si>
  <si>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</si>
  <si>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</si>
  <si>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</si>
  <si>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</si>
  <si>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</si>
  <si>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</si>
  <si>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</si>
  <si>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</si>
  <si>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</si>
  <si>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</si>
  <si>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</si>
  <si>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</si>
  <si>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</si>
  <si>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</si>
  <si>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</si>
  <si>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</si>
  <si>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</si>
  <si>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</si>
  <si>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</si>
  <si>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</si>
  <si>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</si>
  <si>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</si>
  <si>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</si>
  <si>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</si>
  <si>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</si>
  <si>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</si>
  <si>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</si>
  <si>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</si>
  <si>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</si>
  <si>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</si>
  <si>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</si>
  <si>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</si>
  <si>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</si>
  <si>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</si>
  <si>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</si>
  <si>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</si>
  <si>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</si>
  <si>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</si>
  <si>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</si>
  <si>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</si>
  <si>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</si>
  <si>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</si>
  <si>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</si>
  <si>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</si>
  <si>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</si>
  <si>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</si>
  <si>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</si>
  <si>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</si>
  <si>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</si>
  <si>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</si>
  <si>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</si>
  <si>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</si>
  <si>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</si>
  <si>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</si>
  <si>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</si>
  <si>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</si>
  <si>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</si>
  <si>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</si>
  <si>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</si>
  <si>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</si>
  <si>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</si>
  <si>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</si>
  <si>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</si>
  <si>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</si>
  <si>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</si>
  <si>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</si>
  <si>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</si>
  <si>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</si>
  <si>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</si>
  <si>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</si>
  <si>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</si>
  <si>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</si>
  <si>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</si>
  <si>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</si>
  <si>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</si>
  <si>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</si>
  <si>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</si>
  <si>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</si>
  <si>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</si>
  <si>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</si>
  <si>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</si>
  <si>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</si>
  <si>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</si>
  <si>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</si>
  <si>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</si>
  <si>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</si>
  <si>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</si>
  <si>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</si>
  <si>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</si>
  <si>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</si>
  <si>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</si>
  <si>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</si>
  <si>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</si>
  <si>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</si>
  <si>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</si>
  <si>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</si>
  <si>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</si>
  <si>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</si>
  <si>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</si>
  <si>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</si>
  <si>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</si>
  <si>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</si>
  <si>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</si>
  <si>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</si>
  <si>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</si>
  <si>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</si>
  <si>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</si>
  <si>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</si>
  <si>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</si>
  <si>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</si>
  <si>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</si>
  <si>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</si>
  <si>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</si>
  <si>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</si>
  <si>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</si>
  <si>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</si>
  <si>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</si>
  <si>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</si>
  <si>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</si>
  <si>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</si>
  <si>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</si>
  <si>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</si>
  <si>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</si>
  <si>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</si>
  <si>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</si>
  <si>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</si>
  <si>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</si>
  <si>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</si>
  <si>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</si>
  <si>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</si>
  <si>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</si>
  <si>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</si>
  <si>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</si>
  <si>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</si>
  <si>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</si>
  <si>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</si>
  <si>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</si>
  <si>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</si>
  <si>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</si>
  <si>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</si>
  <si>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</si>
  <si>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</si>
  <si>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</si>
  <si>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</si>
  <si>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</si>
  <si>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</si>
  <si>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</si>
  <si>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</si>
  <si>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</si>
  <si>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</si>
  <si>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</si>
  <si>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</si>
  <si>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</si>
  <si>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</si>
  <si>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</si>
  <si>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</si>
  <si>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</si>
  <si>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</si>
  <si>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</si>
  <si>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</si>
  <si>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</si>
  <si>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</si>
  <si>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</si>
  <si>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</si>
  <si>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</si>
  <si>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</si>
  <si>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</si>
  <si>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</si>
  <si>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</si>
  <si>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</si>
  <si>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</si>
  <si>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</si>
  <si>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</si>
  <si>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</si>
  <si>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</si>
  <si>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</si>
  <si>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</si>
  <si>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</si>
  <si>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</si>
  <si>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</si>
  <si>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</si>
  <si>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</si>
  <si>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</si>
  <si>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</si>
  <si>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</si>
  <si>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</si>
  <si>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</si>
  <si>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</si>
  <si>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</si>
  <si>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</si>
  <si>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</si>
  <si>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</si>
  <si>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</si>
  <si>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</si>
  <si>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</si>
  <si>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</si>
  <si>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</si>
  <si>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</si>
  <si>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</si>
  <si>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</si>
  <si>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</si>
  <si>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</si>
  <si>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</si>
  <si>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</si>
  <si>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</si>
  <si>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</si>
  <si>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</si>
  <si>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</si>
  <si>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</si>
  <si>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</si>
  <si>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</si>
  <si>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</si>
  <si>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</si>
  <si>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</si>
  <si>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</si>
  <si>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</si>
  <si>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</si>
  <si>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</si>
  <si>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</si>
  <si>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</si>
  <si>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</si>
  <si>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</si>
  <si>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</si>
  <si>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</si>
  <si>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</si>
  <si>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</si>
  <si>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</si>
  <si>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</si>
  <si>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</si>
  <si>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</si>
  <si>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</si>
  <si>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</si>
  <si>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</si>
  <si>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</si>
  <si>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</si>
  <si>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</si>
  <si>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</si>
  <si>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</si>
  <si>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</si>
  <si>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</si>
  <si>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</si>
  <si>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</si>
  <si>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</si>
  <si>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</si>
  <si>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</si>
  <si>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</si>
  <si>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</si>
  <si>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</si>
  <si>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</si>
  <si>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</si>
  <si>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</si>
  <si>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</si>
  <si>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</si>
  <si>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</si>
  <si>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</si>
  <si>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</si>
  <si>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</si>
  <si>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</si>
  <si>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</si>
  <si>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</si>
  <si>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</si>
  <si>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</si>
  <si>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</si>
  <si>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</si>
  <si>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</si>
  <si>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</si>
  <si>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</si>
  <si>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</si>
  <si>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</si>
  <si>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</si>
  <si>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</si>
  <si>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</si>
  <si>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</si>
  <si>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</si>
  <si>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</si>
  <si>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</si>
  <si>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</si>
  <si>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</si>
  <si>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</si>
  <si>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</si>
  <si>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</si>
  <si>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</si>
  <si>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</si>
  <si>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</si>
  <si>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</si>
  <si>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</si>
  <si>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</si>
  <si>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</si>
  <si>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</si>
  <si>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</si>
  <si>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</si>
  <si>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</si>
  <si>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</si>
  <si>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</si>
  <si>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</si>
  <si>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</si>
  <si>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</si>
  <si>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</si>
  <si>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</si>
  <si>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</si>
  <si>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</si>
  <si>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</si>
  <si>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</si>
  <si>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</si>
  <si>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</si>
  <si>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</si>
  <si>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</si>
  <si>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</si>
  <si>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</si>
  <si>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</si>
  <si>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</si>
  <si>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</si>
  <si>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</si>
  <si>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</si>
  <si>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</si>
  <si>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</si>
  <si>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</si>
  <si>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</si>
  <si>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</si>
  <si>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</si>
  <si>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</si>
  <si>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</si>
  <si>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</si>
  <si>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</si>
  <si>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</si>
  <si>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</si>
  <si>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</si>
  <si>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</si>
  <si>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</si>
  <si>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</si>
  <si>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</si>
  <si>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</si>
  <si>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</si>
  <si>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</si>
  <si>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</si>
  <si>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</si>
  <si>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</si>
  <si>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</si>
  <si>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</si>
  <si>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</si>
  <si>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</si>
  <si>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</si>
  <si>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</si>
  <si>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</si>
  <si>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</si>
  <si>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</si>
  <si>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</si>
  <si>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</si>
  <si>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</si>
  <si>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</si>
  <si>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</si>
  <si>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</si>
  <si>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</si>
  <si>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</si>
  <si>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</si>
  <si>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</si>
  <si>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</si>
  <si>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</si>
  <si>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</si>
  <si>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</si>
  <si>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</si>
  <si>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</si>
  <si>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</si>
  <si>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</si>
  <si>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</si>
  <si>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</si>
  <si>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</si>
  <si>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</si>
  <si>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</si>
  <si>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</si>
  <si>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</si>
  <si>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</si>
  <si>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</si>
  <si>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</si>
  <si>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</si>
  <si>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</si>
  <si>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</si>
  <si>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</si>
  <si>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</si>
  <si>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</si>
  <si>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</si>
  <si>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</si>
  <si>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</si>
  <si>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</si>
  <si>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</si>
  <si>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</si>
  <si>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</si>
  <si>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</si>
  <si>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</si>
  <si>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</si>
  <si>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</si>
  <si>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</si>
  <si>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</si>
  <si>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</si>
  <si>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</si>
  <si>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</si>
  <si>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</si>
  <si>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</si>
  <si>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</si>
  <si>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</si>
  <si>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</si>
  <si>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</si>
  <si>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</si>
  <si>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</si>
  <si>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</si>
  <si>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</si>
  <si>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</si>
  <si>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</si>
  <si>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</si>
  <si>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</si>
  <si>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</si>
  <si>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</si>
  <si>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</si>
  <si>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</si>
  <si>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</si>
  <si>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</si>
  <si>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</si>
  <si>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</si>
  <si>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</si>
  <si>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</si>
  <si>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</si>
  <si>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</si>
  <si>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</si>
  <si>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</si>
  <si>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</si>
  <si>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</si>
  <si>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</si>
  <si>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</si>
  <si>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</si>
  <si>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</si>
  <si>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</si>
  <si>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</si>
  <si>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</si>
  <si>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</si>
  <si>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</si>
  <si>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</si>
  <si>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</si>
  <si>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</si>
  <si>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</si>
  <si>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</si>
  <si>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</si>
  <si>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</si>
  <si>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</si>
  <si>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</si>
  <si>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</si>
  <si>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</si>
  <si>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</si>
  <si>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</si>
  <si>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</si>
  <si>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</si>
  <si>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</si>
  <si>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</si>
  <si>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</si>
  <si>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</si>
  <si>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</si>
  <si>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</si>
  <si>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</si>
  <si>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</si>
  <si>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</si>
  <si>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</si>
  <si>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</si>
  <si>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</si>
  <si>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</si>
  <si>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</si>
  <si>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</si>
  <si>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</si>
  <si>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</si>
  <si>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</si>
  <si>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</si>
  <si>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</si>
  <si>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</si>
  <si>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</si>
  <si>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</si>
  <si>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</si>
  <si>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</si>
  <si>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</si>
  <si>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</si>
  <si>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</si>
  <si>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</si>
  <si>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</si>
  <si>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</si>
  <si>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</si>
  <si>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</si>
  <si>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</si>
  <si>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</si>
  <si>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</si>
  <si>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</si>
  <si>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</si>
  <si>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</si>
  <si>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</si>
  <si>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</si>
  <si>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</si>
  <si>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</si>
  <si>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</si>
  <si>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</si>
  <si>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</si>
  <si>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</si>
  <si>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</si>
  <si>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</si>
  <si>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</si>
  <si>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</si>
  <si>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</si>
  <si>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</si>
  <si>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</si>
  <si>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</si>
  <si>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</si>
  <si>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</si>
  <si>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</si>
  <si>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</si>
  <si>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</si>
  <si>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</si>
  <si>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</si>
  <si>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</si>
  <si>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</si>
  <si>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</si>
  <si>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</si>
  <si>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</si>
  <si>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</si>
  <si>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</si>
  <si>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</si>
  <si>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</si>
  <si>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</si>
  <si>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</si>
  <si>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</si>
  <si>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</si>
  <si>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</si>
  <si>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</si>
  <si>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</si>
  <si>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</si>
  <si>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</si>
  <si>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</si>
  <si>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</si>
  <si>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</si>
  <si>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</si>
  <si>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</si>
  <si>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</si>
  <si>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</si>
  <si>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</si>
  <si>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</si>
  <si>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</si>
  <si>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</si>
  <si>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</si>
  <si>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</si>
  <si>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</si>
  <si>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</si>
  <si>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</si>
  <si>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</si>
  <si>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</si>
  <si>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</si>
  <si>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</si>
  <si>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</si>
  <si>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</si>
  <si>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</si>
  <si>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</si>
  <si>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</si>
  <si>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</si>
  <si>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</si>
  <si>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</si>
  <si>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</si>
  <si>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</si>
  <si>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</si>
  <si>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</si>
  <si>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</si>
  <si>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</si>
  <si>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</si>
  <si>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</si>
  <si>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</si>
  <si>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</si>
  <si>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</si>
  <si>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</si>
  <si>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</si>
  <si>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</si>
  <si>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</si>
  <si>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</si>
  <si>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</si>
  <si>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</si>
  <si>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</si>
  <si>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</si>
  <si>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</si>
  <si>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</si>
  <si>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</si>
  <si>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</si>
  <si>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</si>
  <si>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</si>
  <si>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</si>
  <si>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</si>
  <si>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</si>
  <si>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</si>
  <si>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</si>
  <si>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</si>
  <si>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</si>
  <si>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</si>
  <si>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</si>
  <si>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</si>
  <si>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</si>
  <si>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</si>
  <si>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</si>
  <si>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</si>
  <si>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</si>
  <si>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</si>
  <si>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</si>
  <si>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</si>
  <si>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</si>
  <si>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</si>
  <si>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</si>
  <si>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</si>
  <si>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</si>
  <si>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</si>
  <si>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</si>
  <si>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</si>
  <si>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</si>
  <si>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</si>
  <si>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</si>
  <si>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</si>
  <si>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</si>
  <si>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</si>
  <si>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</si>
  <si>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</si>
  <si>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</si>
  <si>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</si>
  <si>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</si>
  <si>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</si>
  <si>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</si>
  <si>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</si>
  <si>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</si>
  <si>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</si>
  <si>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</si>
  <si>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</si>
  <si>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</si>
  <si>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</si>
  <si>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</si>
  <si>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</si>
  <si>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</si>
  <si>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</si>
  <si>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</si>
  <si>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</si>
  <si>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</si>
  <si>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</si>
  <si>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</si>
  <si>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</si>
  <si>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</si>
  <si>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</si>
  <si>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</si>
  <si>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</si>
  <si>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</si>
  <si>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</si>
  <si>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</si>
  <si>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</si>
  <si>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</si>
  <si>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</si>
  <si>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</si>
  <si>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</si>
  <si>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</si>
  <si>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</si>
  <si>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</si>
  <si>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</si>
  <si>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</si>
  <si>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</si>
  <si>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</si>
  <si>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</si>
  <si>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</si>
  <si>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</si>
  <si>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</si>
  <si>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</si>
  <si>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</si>
  <si>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</si>
  <si>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</si>
  <si>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</si>
  <si>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</si>
  <si>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</si>
  <si>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</si>
  <si>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</si>
  <si>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</si>
  <si>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</si>
  <si>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</si>
  <si>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</si>
  <si>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</si>
  <si>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</si>
  <si>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</si>
  <si>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</si>
  <si>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</si>
  <si>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</si>
  <si>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</si>
  <si>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</si>
  <si>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</si>
  <si>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</si>
  <si>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</si>
  <si>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</si>
  <si>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</si>
  <si>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</si>
  <si>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</si>
  <si>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</si>
  <si>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</si>
  <si>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</si>
  <si>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</si>
  <si>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</si>
  <si>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</si>
  <si>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</si>
  <si>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</si>
  <si>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</si>
  <si>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</si>
  <si>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</si>
  <si>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</si>
  <si>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</si>
  <si>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</si>
  <si>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</si>
  <si>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</si>
  <si>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</si>
  <si>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</si>
  <si>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</si>
  <si>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</si>
  <si>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</si>
  <si>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</si>
  <si>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</si>
  <si>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</si>
  <si>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</si>
  <si>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</si>
  <si>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</si>
  <si>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</si>
  <si>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</si>
  <si>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</si>
  <si>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</si>
  <si>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</si>
  <si>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</si>
  <si>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</si>
  <si>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</si>
  <si>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</si>
  <si>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</si>
  <si>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</si>
  <si>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</si>
  <si>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</si>
  <si>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</si>
  <si>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</si>
  <si>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</si>
  <si>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</si>
  <si>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</si>
  <si>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</si>
  <si>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</si>
  <si>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</si>
  <si>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</si>
  <si>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</si>
  <si>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</si>
  <si>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</si>
  <si>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</si>
  <si>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</si>
  <si>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</si>
  <si>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</si>
  <si>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</si>
  <si>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</si>
  <si>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</si>
  <si>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</si>
  <si>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</si>
  <si>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</si>
  <si>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</si>
  <si>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</si>
  <si>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</si>
  <si>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</si>
  <si>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</si>
  <si>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</si>
  <si>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</si>
  <si>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</si>
  <si>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</si>
  <si>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</si>
  <si>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</si>
  <si>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</si>
  <si>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</si>
  <si>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</si>
  <si>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</si>
  <si>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</si>
  <si>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</si>
  <si>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</si>
  <si>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</si>
  <si>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</si>
  <si>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</si>
  <si>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</si>
  <si>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</si>
  <si>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</si>
  <si>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</si>
  <si>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</si>
  <si>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</si>
  <si>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</si>
  <si>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</si>
  <si>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</si>
  <si>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</si>
  <si>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</si>
  <si>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</si>
  <si>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</si>
  <si>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</si>
  <si>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</si>
  <si>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</si>
  <si>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</si>
  <si>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</si>
  <si>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</si>
  <si>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</si>
  <si>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</si>
  <si>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</si>
  <si>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</si>
  <si>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</si>
  <si>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</si>
  <si>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</si>
  <si>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</si>
  <si>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</si>
  <si>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</si>
  <si>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</si>
  <si>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</si>
  <si>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</si>
  <si>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</si>
  <si>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</si>
  <si>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</si>
  <si>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</si>
  <si>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</si>
  <si>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</si>
  <si>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</si>
  <si>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</si>
  <si>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</si>
  <si>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</si>
  <si>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</si>
  <si>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</si>
  <si>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</si>
  <si>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</si>
  <si>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</si>
  <si>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</si>
  <si>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</si>
  <si>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</si>
  <si>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</si>
  <si>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</si>
  <si>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</si>
  <si>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</si>
  <si>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</si>
  <si>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</si>
  <si>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</si>
  <si>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</si>
  <si>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</si>
  <si>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</si>
  <si>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</si>
  <si>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</si>
  <si>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</si>
  <si>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</si>
  <si>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</si>
  <si>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</si>
  <si>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</si>
  <si>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</si>
  <si>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</si>
  <si>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</si>
  <si>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</si>
  <si>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</si>
  <si>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</si>
  <si>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</si>
  <si>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</si>
  <si>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</si>
  <si>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</si>
  <si>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</si>
  <si>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</si>
  <si>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</si>
  <si>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</si>
  <si>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</si>
  <si>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</si>
  <si>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</si>
  <si>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</si>
  <si>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</si>
  <si>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</si>
  <si>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</si>
  <si>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</si>
  <si>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</si>
  <si>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</si>
  <si>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</si>
  <si>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</si>
  <si>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</si>
  <si>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</si>
  <si>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</si>
  <si>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</si>
  <si>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</si>
  <si>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</si>
  <si>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</si>
  <si>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</si>
  <si>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</si>
  <si>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</si>
  <si>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</si>
  <si>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</si>
  <si>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</si>
  <si>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</si>
  <si>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</si>
  <si>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</si>
  <si>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</si>
  <si>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</si>
  <si>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</si>
  <si>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</si>
  <si>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</si>
  <si>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</si>
  <si>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</si>
  <si>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</si>
  <si>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</si>
  <si>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</si>
  <si>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</si>
  <si>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</si>
  <si>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</si>
  <si>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</si>
  <si>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</si>
  <si>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</si>
  <si>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</si>
  <si>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</si>
  <si>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</si>
  <si>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</si>
  <si>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</si>
  <si>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</si>
  <si>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</si>
  <si>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</si>
  <si>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</si>
  <si>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</si>
  <si>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</si>
  <si>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</si>
  <si>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</si>
  <si>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</si>
  <si>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</si>
  <si>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</si>
  <si>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</si>
  <si>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</si>
  <si>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</si>
  <si>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</si>
  <si>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</si>
  <si>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</si>
  <si>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</si>
  <si>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</si>
  <si>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</si>
  <si>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</si>
  <si>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</si>
  <si>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</si>
  <si>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</si>
  <si>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</si>
  <si>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</si>
  <si>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</si>
  <si>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</si>
  <si>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</si>
  <si>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</si>
  <si>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</si>
  <si>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</si>
  <si>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</si>
  <si>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</si>
  <si>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</si>
  <si>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</si>
  <si>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</si>
  <si>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</si>
  <si>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</si>
  <si>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</si>
  <si>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</si>
  <si>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</si>
  <si>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</si>
  <si>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</si>
  <si>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</si>
  <si>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</si>
  <si>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</si>
  <si>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</si>
  <si>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</si>
  <si>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</si>
  <si>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</si>
  <si>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</si>
  <si>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</si>
  <si>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</si>
  <si>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</si>
  <si>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</si>
  <si>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</si>
  <si>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</si>
  <si>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</si>
  <si>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</si>
  <si>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</si>
  <si>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</si>
  <si>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</si>
  <si>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</si>
  <si>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</si>
  <si>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</si>
  <si>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</si>
  <si>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</si>
  <si>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</si>
  <si>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</si>
  <si>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</si>
  <si>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</si>
  <si>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</si>
  <si>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</si>
  <si>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</si>
  <si>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</si>
  <si>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</si>
  <si>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</si>
  <si>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</si>
  <si>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</si>
  <si>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</si>
  <si>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</si>
  <si>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</si>
  <si>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</si>
  <si>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</si>
  <si>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</si>
  <si>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</si>
  <si>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</si>
  <si>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</si>
  <si>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</si>
  <si>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</si>
  <si>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</si>
  <si>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</si>
  <si>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</si>
  <si>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</si>
  <si>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</si>
  <si>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</si>
  <si>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</si>
  <si>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</si>
  <si>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</si>
  <si>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</si>
  <si>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</si>
  <si>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</si>
  <si>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</si>
  <si>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</si>
  <si>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</si>
  <si>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</si>
  <si>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</si>
  <si>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</si>
  <si>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</si>
  <si>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</si>
  <si>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</si>
  <si>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</si>
  <si>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</si>
  <si>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</si>
  <si>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</si>
  <si>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</si>
  <si>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</si>
  <si>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</si>
  <si>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</si>
  <si>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</si>
  <si>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</si>
  <si>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</si>
  <si>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</si>
  <si>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</si>
  <si>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</si>
  <si>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</si>
  <si>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</si>
  <si>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</si>
  <si>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</si>
  <si>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</si>
  <si>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</si>
  <si>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</si>
  <si>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</si>
  <si>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</si>
  <si>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</si>
  <si>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</si>
  <si>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</si>
  <si>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</si>
  <si>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</si>
  <si>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</si>
  <si>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</si>
  <si>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</si>
  <si>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</si>
  <si>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</si>
  <si>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</si>
  <si>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</si>
  <si>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</si>
  <si>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</si>
  <si>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</si>
  <si>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</si>
  <si>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</si>
  <si>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</si>
  <si>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</si>
  <si>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</si>
  <si>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</si>
  <si>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</si>
  <si>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</si>
  <si>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</si>
  <si>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</si>
  <si>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</si>
  <si>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</si>
  <si>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</si>
  <si>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</si>
  <si>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</si>
  <si>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</si>
  <si>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</si>
  <si>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</si>
  <si>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</si>
  <si>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</si>
  <si>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</si>
  <si>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</si>
  <si>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</si>
  <si>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</si>
  <si>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</si>
  <si>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</si>
  <si>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</si>
  <si>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</si>
  <si>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</si>
  <si>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</si>
  <si>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</si>
  <si>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</si>
  <si>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</si>
  <si>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</si>
  <si>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</si>
  <si>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</si>
  <si>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</si>
  <si>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</si>
  <si>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</si>
  <si>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</si>
  <si>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</si>
  <si>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</si>
  <si>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</si>
  <si>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</si>
  <si>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</si>
  <si>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</si>
  <si>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</si>
  <si>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</si>
  <si>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</si>
  <si>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</si>
  <si>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</si>
  <si>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</si>
  <si>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</si>
  <si>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</si>
  <si>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</si>
  <si>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</si>
  <si>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</si>
  <si>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</si>
  <si>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</si>
  <si>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</si>
  <si>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</si>
  <si>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</si>
  <si>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</si>
  <si>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</si>
  <si>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</si>
  <si>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</si>
  <si>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</si>
  <si>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</si>
  <si>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</si>
  <si>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</si>
  <si>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</si>
  <si>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</si>
  <si>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</si>
  <si>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</si>
  <si>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</si>
  <si>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</si>
  <si>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</si>
  <si>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</si>
  <si>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</si>
  <si>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</si>
  <si>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</si>
  <si>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</si>
  <si>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</si>
  <si>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</si>
  <si>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</si>
  <si>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</si>
  <si>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</si>
  <si>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</si>
  <si>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</si>
  <si>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</si>
  <si>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</si>
  <si>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</si>
  <si>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</si>
  <si>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</si>
  <si>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</si>
  <si>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</si>
  <si>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</si>
  <si>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</si>
  <si>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</si>
  <si>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</si>
  <si>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</si>
  <si>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</si>
  <si>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</si>
  <si>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</si>
  <si>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</si>
  <si>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</si>
  <si>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</si>
  <si>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</si>
  <si>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</si>
  <si>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</si>
  <si>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</si>
  <si>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</si>
  <si>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</si>
  <si>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</si>
  <si>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</si>
  <si>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</si>
  <si>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</si>
  <si>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</si>
  <si>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</si>
  <si>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</si>
  <si>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</si>
  <si>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</si>
  <si>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</si>
  <si>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</si>
  <si>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</si>
  <si>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</si>
  <si>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</si>
  <si>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</si>
  <si>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</si>
  <si>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</si>
  <si>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</si>
  <si>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</si>
  <si>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</si>
  <si>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</si>
  <si>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</si>
  <si>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</si>
  <si>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</si>
  <si>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</si>
  <si>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</si>
  <si>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</si>
  <si>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</si>
  <si>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</si>
  <si>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</si>
  <si>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</si>
  <si>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</si>
  <si>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</si>
  <si>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</si>
  <si>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</si>
  <si>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</si>
  <si>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</si>
  <si>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</si>
  <si>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</si>
  <si>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</si>
  <si>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</si>
  <si>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</si>
  <si>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</si>
  <si>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</si>
  <si>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</si>
  <si>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</si>
  <si>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</si>
  <si>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</si>
  <si>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</si>
  <si>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</si>
  <si>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</si>
  <si>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</si>
  <si>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</si>
  <si>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</si>
  <si>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</si>
  <si>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</si>
  <si>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</si>
  <si>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</si>
  <si>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</si>
  <si>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</si>
  <si>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</si>
  <si>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</si>
  <si>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</si>
  <si>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</si>
  <si>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</si>
  <si>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</si>
  <si>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</si>
  <si>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</si>
  <si>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</si>
  <si>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</si>
  <si>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</si>
  <si>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</si>
  <si>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</si>
  <si>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</si>
  <si>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</si>
  <si>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</si>
  <si>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</si>
  <si>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</si>
  <si>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</si>
  <si>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</si>
  <si>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</si>
  <si>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</si>
  <si>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</si>
  <si>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</si>
  <si>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</si>
  <si>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</si>
  <si>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</si>
  <si>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</si>
  <si>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</si>
  <si>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</si>
  <si>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</si>
  <si>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</si>
  <si>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</si>
  <si>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</si>
  <si>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</si>
  <si>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</si>
  <si>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</si>
  <si>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</si>
  <si>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</si>
  <si>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</si>
  <si>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</si>
  <si>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</si>
  <si>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</si>
  <si>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</si>
  <si>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</si>
  <si>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</si>
  <si>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</si>
  <si>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</si>
  <si>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</si>
  <si>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</si>
  <si>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</si>
  <si>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</si>
  <si>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</si>
  <si>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</si>
  <si>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</si>
  <si>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</si>
  <si>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</si>
  <si>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</si>
  <si>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</si>
  <si>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</si>
  <si>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</si>
  <si>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</si>
  <si>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</si>
  <si>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</si>
  <si>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</si>
  <si>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</si>
  <si>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</si>
  <si>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</si>
  <si>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</si>
  <si>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</si>
  <si>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</si>
  <si>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</si>
  <si>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</si>
  <si>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</si>
  <si>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</si>
  <si>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</si>
  <si>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</si>
  <si>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</si>
  <si>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</si>
  <si>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</si>
  <si>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</si>
  <si>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</si>
  <si>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</si>
  <si>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</si>
  <si>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</si>
  <si>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</si>
  <si>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</si>
  <si>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</si>
  <si>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</si>
  <si>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</si>
  <si>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</si>
  <si>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</si>
  <si>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</si>
  <si>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</si>
  <si>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</si>
  <si>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</si>
  <si>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</si>
  <si>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</si>
  <si>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</si>
  <si>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</si>
  <si>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</si>
  <si>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</si>
  <si>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</si>
  <si>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</si>
  <si>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</si>
  <si>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</si>
  <si>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</si>
  <si>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</si>
  <si>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</si>
  <si>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</si>
  <si>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</si>
  <si>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</si>
  <si>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</si>
  <si>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</si>
  <si>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</si>
  <si>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</si>
  <si>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</si>
  <si>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</si>
  <si>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</si>
  <si>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</si>
  <si>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</si>
  <si>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</si>
  <si>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</si>
  <si>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</si>
  <si>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</si>
  <si>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</si>
  <si>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</si>
  <si>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</si>
  <si>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</si>
  <si>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</si>
  <si>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</si>
  <si>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</si>
  <si>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</si>
  <si>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</si>
  <si>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</si>
  <si>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</si>
  <si>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</si>
  <si>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</si>
  <si>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</si>
  <si>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</si>
  <si>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</si>
  <si>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</si>
  <si>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</si>
  <si>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</si>
  <si>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</si>
  <si>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</si>
  <si>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</si>
  <si>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</si>
  <si>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</si>
  <si>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</si>
  <si>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</si>
  <si>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</si>
  <si>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</si>
  <si>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</si>
  <si>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</si>
  <si>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</si>
  <si>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</si>
  <si>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</si>
  <si>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</si>
  <si>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</si>
  <si>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</si>
  <si>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</si>
  <si>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</si>
  <si>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</si>
  <si>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</si>
  <si>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</si>
  <si>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</si>
  <si>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</si>
  <si>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</si>
  <si>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</si>
  <si>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</si>
  <si>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</si>
  <si>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</si>
  <si>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</si>
  <si>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</si>
  <si>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</si>
  <si>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</si>
  <si>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</si>
  <si>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</si>
  <si>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</si>
  <si>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</si>
  <si>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</si>
  <si>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</si>
  <si>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</si>
  <si>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</si>
  <si>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</si>
  <si>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</si>
  <si>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</si>
  <si>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</si>
  <si>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</si>
  <si>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</si>
  <si>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</si>
  <si>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</si>
  <si>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</si>
  <si>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</si>
  <si>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</si>
  <si>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</si>
  <si>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</si>
  <si>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</si>
  <si>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</si>
  <si>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</si>
  <si>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</si>
  <si>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</si>
  <si>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</si>
  <si>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</si>
  <si>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</si>
  <si>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</si>
  <si>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</si>
  <si>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</si>
  <si>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</si>
  <si>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</si>
  <si>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</si>
  <si>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</si>
  <si>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</si>
  <si>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</si>
  <si>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</si>
  <si>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</si>
  <si>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</si>
  <si>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</si>
  <si>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</si>
  <si>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</si>
  <si>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</si>
  <si>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</si>
  <si>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</si>
  <si>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</si>
  <si>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</si>
  <si>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</si>
  <si>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</si>
  <si>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</si>
  <si>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</si>
  <si>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</si>
  <si>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</si>
  <si>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</si>
  <si>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</si>
  <si>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</si>
  <si>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</si>
  <si>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</si>
  <si>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</si>
  <si>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</si>
  <si>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</si>
  <si>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</si>
  <si>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</si>
  <si>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</si>
  <si>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</si>
  <si>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</si>
  <si>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</si>
  <si>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</si>
  <si>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</si>
  <si>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</si>
  <si>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</si>
  <si>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</si>
  <si>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</si>
  <si>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</si>
  <si>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</si>
  <si>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</si>
  <si>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</si>
  <si>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</si>
  <si>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</si>
  <si>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</si>
  <si>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</si>
  <si>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</si>
  <si>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</si>
  <si>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</si>
  <si>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</si>
  <si>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</si>
  <si>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</si>
  <si>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</si>
  <si>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</si>
  <si>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</si>
  <si>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</si>
  <si>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</si>
  <si>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</si>
  <si>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</si>
  <si>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</si>
  <si>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</si>
  <si>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</si>
  <si>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</si>
  <si>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</si>
  <si>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</si>
  <si>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</si>
  <si>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</si>
  <si>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</si>
  <si>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</si>
  <si>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</si>
  <si>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</si>
  <si>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</si>
  <si>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</si>
  <si>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</si>
  <si>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</si>
  <si>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</si>
  <si>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</si>
  <si>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</si>
  <si>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</si>
  <si>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</si>
  <si>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</si>
  <si>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</si>
  <si>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</si>
  <si>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</si>
  <si>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</si>
  <si>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</si>
  <si>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</si>
  <si>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</si>
  <si>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</si>
  <si>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</si>
  <si>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</si>
  <si>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</si>
  <si>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</si>
  <si>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</si>
  <si>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</si>
  <si>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</si>
  <si>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</si>
  <si>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</si>
  <si>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</si>
  <si>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</si>
  <si>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</si>
  <si>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</si>
  <si>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</si>
  <si>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</si>
  <si>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</si>
  <si>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</si>
  <si>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</si>
  <si>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</si>
  <si>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</si>
  <si>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</si>
  <si>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</si>
  <si>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</si>
  <si>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</si>
  <si>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</si>
  <si>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</si>
  <si>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</si>
  <si>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</si>
  <si>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</si>
  <si>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</si>
  <si>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</si>
  <si>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</si>
  <si>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</si>
  <si>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</si>
  <si>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</si>
  <si>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</si>
  <si>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</si>
  <si>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</si>
  <si>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</si>
  <si>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</si>
  <si>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</si>
  <si>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</si>
  <si>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</si>
  <si>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</si>
  <si>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</si>
  <si>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</si>
  <si>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</si>
  <si>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</si>
  <si>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</si>
  <si>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</si>
  <si>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</si>
  <si>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</si>
  <si>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</si>
  <si>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</si>
  <si>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</si>
  <si>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</si>
  <si>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</si>
  <si>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</si>
  <si>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</si>
  <si>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</si>
  <si>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</si>
  <si>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</si>
  <si>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</si>
  <si>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</si>
  <si>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</si>
  <si>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</si>
  <si>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</si>
  <si>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</si>
  <si>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</si>
  <si>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</si>
  <si>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</si>
  <si>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</si>
  <si>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</si>
  <si>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</si>
  <si>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</si>
  <si>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</si>
  <si>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</si>
  <si>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</si>
  <si>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</si>
  <si>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</si>
  <si>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</si>
  <si>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</si>
  <si>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</si>
  <si>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</si>
  <si>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</si>
  <si>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</si>
  <si>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</si>
  <si>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</si>
  <si>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</si>
  <si>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</si>
  <si>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</si>
  <si>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</si>
  <si>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</si>
  <si>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</si>
  <si>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</si>
  <si>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</si>
  <si>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</si>
  <si>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</si>
  <si>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</si>
  <si>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</si>
  <si>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</si>
  <si>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</si>
  <si>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</si>
  <si>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</si>
  <si>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</si>
  <si>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</si>
  <si>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</si>
  <si>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</si>
  <si>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</si>
  <si>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</si>
  <si>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</si>
  <si>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</si>
  <si>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</si>
  <si>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</si>
  <si>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</si>
  <si>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</si>
  <si>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</si>
  <si>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</si>
  <si>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</si>
  <si>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</si>
  <si>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</si>
  <si>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</si>
  <si>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</si>
  <si>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</si>
  <si>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</si>
  <si>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</si>
  <si>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</si>
  <si>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</si>
  <si>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</si>
  <si>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</si>
  <si>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</si>
  <si>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</si>
  <si>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</si>
  <si>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</si>
  <si>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</si>
  <si>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</si>
  <si>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</si>
  <si>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</si>
  <si>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</si>
  <si>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</si>
  <si>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</si>
  <si>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</si>
  <si>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</si>
  <si>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</si>
  <si>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</si>
  <si>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</si>
  <si>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</si>
  <si>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</si>
  <si>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</si>
  <si>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</si>
  <si>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</si>
  <si>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</si>
  <si>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</si>
  <si>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</si>
  <si>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</si>
  <si>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</si>
  <si>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</si>
  <si>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</si>
  <si>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</si>
  <si>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</si>
  <si>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</si>
  <si>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</si>
  <si>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</si>
  <si>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</si>
  <si>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</si>
  <si>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</si>
  <si>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</si>
  <si>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</si>
  <si>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</si>
  <si>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</si>
  <si>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</si>
  <si>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</si>
  <si>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</si>
  <si>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</si>
  <si>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</si>
  <si>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</si>
  <si>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</si>
  <si>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</si>
  <si>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</si>
  <si>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</si>
  <si>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</si>
  <si>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</si>
  <si>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</si>
  <si>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</si>
  <si>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</si>
  <si>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</si>
  <si>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</si>
  <si>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</si>
  <si>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</si>
  <si>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</si>
  <si>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</si>
  <si>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</si>
  <si>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</si>
  <si>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</si>
  <si>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</si>
  <si>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</si>
  <si>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</si>
  <si>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</si>
  <si>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</si>
  <si>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</si>
  <si>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</si>
  <si>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</si>
  <si>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</si>
  <si>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</si>
  <si>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</si>
  <si>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</si>
  <si>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</si>
  <si>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</si>
  <si>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</si>
  <si>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</si>
  <si>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</si>
  <si>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</si>
  <si>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</si>
  <si>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</si>
  <si>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</si>
  <si>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</si>
  <si>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</si>
  <si>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</si>
  <si>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</si>
  <si>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</si>
  <si>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</si>
  <si>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</si>
  <si>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</si>
  <si>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</si>
  <si>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</si>
  <si>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</si>
  <si>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</si>
  <si>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</si>
  <si>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</si>
  <si>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</si>
  <si>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</si>
  <si>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</si>
  <si>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</si>
  <si>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</si>
  <si>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</si>
  <si>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</si>
  <si>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</si>
  <si>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</si>
  <si>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</si>
  <si>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</si>
  <si>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</si>
  <si>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</si>
  <si>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</si>
  <si>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</si>
  <si>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</si>
  <si>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</si>
  <si>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</si>
  <si>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</si>
  <si>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</si>
  <si>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</si>
  <si>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</si>
  <si>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</si>
  <si>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</si>
  <si>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</si>
  <si>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</si>
  <si>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</si>
  <si>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</si>
  <si>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</si>
  <si>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</si>
  <si>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</si>
  <si>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</si>
  <si>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</si>
  <si>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</si>
  <si>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</si>
  <si>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</si>
  <si>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</si>
  <si>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</si>
  <si>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</si>
  <si>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</si>
  <si>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</si>
  <si>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</si>
  <si>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</si>
  <si>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</si>
  <si>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</si>
  <si>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</si>
  <si>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</si>
  <si>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</si>
  <si>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</si>
  <si>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</si>
  <si>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</si>
  <si>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</si>
  <si>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</si>
  <si>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</si>
  <si>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</si>
  <si>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</si>
  <si>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</si>
  <si>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</si>
  <si>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</si>
  <si>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</si>
  <si>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</si>
  <si>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</si>
  <si>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</si>
  <si>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</si>
  <si>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</si>
  <si>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</si>
  <si>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</si>
  <si>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</si>
  <si>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</si>
  <si>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</si>
  <si>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</si>
  <si>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</si>
  <si>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</si>
  <si>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</si>
  <si>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</si>
  <si>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</si>
  <si>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</si>
  <si>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</si>
  <si>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</si>
  <si>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</si>
  <si>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</si>
  <si>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</si>
  <si>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</si>
  <si>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</si>
  <si>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</si>
  <si>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</si>
  <si>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</si>
  <si>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</si>
  <si>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</si>
  <si>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</si>
  <si>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</si>
  <si>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</si>
  <si>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</si>
  <si>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</si>
  <si>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</si>
  <si>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</si>
  <si>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</si>
  <si>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</si>
  <si>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</si>
  <si>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</si>
  <si>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</si>
  <si>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</si>
  <si>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</si>
  <si>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</si>
  <si>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</si>
  <si>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</si>
  <si>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</si>
  <si>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</si>
  <si>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</si>
  <si>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</si>
  <si>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</si>
  <si>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</si>
  <si>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</si>
  <si>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</si>
  <si>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</si>
  <si>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</si>
  <si>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</si>
  <si>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</si>
  <si>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</si>
  <si>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</si>
  <si>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</si>
  <si>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</si>
  <si>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</si>
  <si>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</si>
  <si>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</si>
  <si>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</si>
  <si>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</si>
  <si>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</si>
  <si>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</si>
  <si>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</si>
  <si>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</si>
  <si>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</si>
  <si>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</si>
  <si>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</si>
  <si>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</si>
  <si>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</si>
  <si>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</si>
  <si>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</si>
  <si>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</si>
  <si>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</si>
  <si>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</si>
  <si>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</si>
  <si>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</si>
  <si>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</si>
  <si>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</si>
  <si>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</si>
  <si>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</si>
  <si>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</si>
  <si>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</si>
  <si>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</si>
  <si>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</si>
  <si>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</si>
  <si>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</si>
  <si>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</si>
  <si>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</si>
  <si>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</si>
  <si>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</si>
  <si>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</si>
  <si>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</si>
  <si>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</si>
  <si>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</si>
  <si>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</si>
  <si>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</si>
  <si>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</si>
  <si>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</si>
  <si>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</si>
  <si>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</si>
  <si>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</si>
  <si>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</si>
  <si>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</si>
  <si>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</si>
  <si>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</si>
  <si>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</si>
  <si>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</si>
  <si>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</si>
  <si>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</si>
  <si>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</si>
  <si>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</si>
  <si>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</si>
  <si>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</si>
  <si>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</si>
  <si>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</si>
  <si>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</si>
  <si>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</si>
  <si>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</si>
  <si>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</si>
  <si>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</si>
  <si>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</si>
  <si>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</si>
  <si>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</si>
  <si>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</si>
  <si>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</si>
  <si>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</si>
  <si>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</si>
  <si>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</si>
  <si>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</si>
  <si>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</si>
  <si>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</si>
  <si>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</si>
  <si>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</si>
  <si>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</si>
  <si>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</si>
  <si>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</si>
  <si>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</si>
  <si>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</si>
  <si>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</si>
  <si>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</si>
  <si>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</si>
  <si>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</si>
  <si>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</si>
  <si>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</si>
  <si>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</si>
  <si>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</si>
  <si>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</si>
  <si>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</si>
  <si>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</si>
  <si>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</si>
  <si>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</si>
  <si>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</si>
  <si>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</si>
  <si>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</si>
  <si>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</si>
  <si>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</si>
  <si>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</si>
  <si>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</si>
  <si>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</si>
  <si>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</si>
  <si>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</si>
  <si>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</si>
  <si>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</si>
  <si>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</si>
  <si>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</si>
  <si>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</si>
  <si>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</si>
  <si>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</si>
  <si>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</si>
  <si>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</si>
  <si>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</si>
  <si>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</si>
  <si>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</si>
  <si>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</si>
  <si>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</si>
  <si>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</si>
  <si>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</si>
  <si>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</si>
  <si>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</si>
  <si>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</si>
  <si>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</si>
  <si>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</si>
  <si>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</si>
  <si>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</si>
  <si>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</si>
  <si>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</si>
  <si>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</si>
  <si>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</si>
  <si>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</si>
  <si>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</si>
  <si>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</si>
  <si>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</si>
  <si>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</si>
  <si>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</si>
  <si>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</si>
  <si>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</si>
  <si>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</si>
  <si>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</si>
  <si>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</si>
  <si>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</si>
  <si>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</si>
  <si>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</si>
  <si>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</si>
  <si>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</si>
  <si>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</si>
  <si>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</si>
  <si>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</si>
  <si>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</si>
  <si>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</si>
  <si>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</si>
  <si>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</si>
  <si>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</si>
  <si>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</si>
  <si>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</si>
  <si>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</si>
  <si>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</si>
  <si>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</si>
  <si>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</si>
  <si>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</si>
  <si>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</si>
  <si>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</si>
  <si>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</si>
  <si>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</si>
  <si>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</si>
  <si>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</si>
  <si>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</si>
  <si>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</si>
  <si>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</si>
  <si>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</si>
  <si>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</si>
  <si>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</si>
  <si>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</si>
  <si>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</si>
  <si>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</si>
  <si>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</si>
  <si>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</si>
  <si>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</si>
  <si>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</si>
  <si>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</si>
  <si>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</si>
  <si>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</si>
  <si>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</si>
  <si>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</si>
  <si>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</si>
  <si>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</si>
  <si>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</si>
  <si>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</si>
  <si>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</si>
  <si>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</si>
  <si>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</si>
  <si>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</si>
  <si>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</si>
  <si>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</si>
  <si>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</si>
  <si>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</si>
  <si>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</si>
  <si>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</si>
  <si>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</si>
  <si>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</si>
  <si>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</si>
  <si>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</si>
  <si>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</si>
  <si>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</si>
  <si>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</si>
  <si>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</si>
  <si>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</si>
  <si>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</si>
  <si>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</si>
  <si>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</si>
  <si>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</si>
  <si>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</si>
  <si>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</si>
  <si>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</si>
  <si>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</si>
  <si>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</si>
  <si>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</si>
  <si>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</si>
  <si>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</si>
  <si>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</si>
  <si>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</si>
  <si>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</si>
  <si>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</si>
  <si>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</si>
  <si>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</si>
  <si>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</si>
  <si>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</si>
  <si>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</si>
  <si>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</si>
  <si>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</si>
  <si>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</si>
  <si>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</si>
  <si>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</si>
  <si>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</si>
  <si>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</si>
  <si>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</si>
  <si>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</si>
  <si>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</si>
  <si>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</si>
  <si>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</si>
  <si>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</si>
  <si>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</si>
  <si>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</si>
  <si>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</si>
  <si>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</si>
  <si>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</si>
  <si>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</si>
  <si>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</si>
  <si>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</si>
  <si>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</si>
  <si>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</si>
  <si>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</si>
  <si>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</si>
  <si>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</si>
  <si>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</si>
  <si>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</si>
  <si>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</si>
  <si>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</si>
  <si>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</si>
  <si>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</si>
  <si>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</si>
  <si>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</si>
  <si>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</si>
  <si>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</si>
  <si>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</si>
  <si>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</si>
  <si>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</si>
  <si>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</si>
  <si>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</si>
  <si>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</si>
  <si>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</si>
  <si>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</si>
  <si>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</si>
  <si>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</si>
  <si>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</si>
  <si>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</si>
  <si>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</si>
  <si>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</si>
  <si>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</si>
  <si>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</si>
  <si>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</si>
  <si>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</si>
  <si>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</si>
  <si>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</si>
  <si>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</si>
  <si>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</si>
  <si>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</si>
  <si>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</si>
  <si>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</si>
  <si>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</si>
  <si>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</si>
  <si>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</si>
  <si>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</si>
  <si>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</si>
  <si>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</si>
  <si>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</si>
  <si>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</si>
  <si>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</si>
  <si>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</si>
  <si>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</si>
  <si>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</si>
  <si>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</si>
  <si>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</si>
  <si>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</si>
  <si>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</si>
  <si>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</si>
  <si>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</si>
  <si>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</si>
  <si>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</si>
  <si>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</si>
  <si>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</si>
  <si>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</si>
  <si>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</si>
  <si>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</si>
  <si>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</si>
  <si>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</si>
  <si>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</si>
  <si>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</si>
  <si>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</si>
  <si>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</si>
  <si>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</si>
  <si>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</si>
  <si>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</si>
  <si>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</si>
  <si>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</si>
  <si>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</si>
  <si>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</si>
  <si>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</si>
  <si>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</si>
  <si>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</si>
  <si>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</si>
  <si>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</si>
  <si>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</si>
  <si>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</si>
  <si>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</si>
  <si>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</si>
  <si>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</si>
  <si>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</si>
  <si>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</si>
  <si>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</si>
  <si>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</si>
  <si>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</si>
  <si>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</si>
  <si>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</si>
  <si>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</si>
  <si>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</si>
  <si>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</si>
  <si>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</si>
  <si>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</si>
  <si>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</si>
  <si>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</si>
  <si>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</si>
  <si>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</si>
  <si>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</si>
  <si>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</si>
  <si>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</si>
  <si>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</si>
  <si>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</si>
  <si>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</si>
  <si>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</si>
  <si>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</si>
  <si>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</si>
  <si>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</si>
  <si>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</si>
  <si>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</si>
  <si>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</si>
  <si>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</si>
  <si>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</si>
  <si>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</si>
  <si>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</si>
  <si>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</si>
  <si>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</si>
  <si>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</si>
  <si>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</si>
  <si>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</si>
  <si>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</si>
  <si>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</si>
  <si>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</si>
  <si>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</si>
  <si>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</si>
  <si>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</si>
  <si>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</si>
  <si>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</si>
  <si>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</si>
  <si>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</si>
  <si>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</si>
  <si>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</si>
  <si>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</si>
  <si>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</si>
  <si>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</si>
  <si>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</si>
  <si>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</si>
  <si>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</si>
  <si>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</si>
  <si>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</si>
  <si>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</si>
  <si>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</si>
  <si>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</si>
  <si>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</si>
  <si>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</si>
  <si>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</si>
  <si>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</si>
  <si>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</si>
  <si>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</si>
  <si>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</si>
  <si>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</si>
  <si>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</si>
  <si>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</si>
  <si>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</si>
  <si>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</si>
  <si>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</si>
  <si>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</si>
  <si>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</si>
  <si>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</si>
  <si>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</si>
  <si>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</si>
  <si>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</si>
  <si>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</si>
  <si>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</si>
  <si>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</si>
  <si>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</si>
  <si>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</si>
  <si>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</si>
  <si>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</si>
  <si>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</si>
  <si>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</si>
  <si>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</si>
  <si>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</si>
  <si>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</si>
  <si>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</si>
  <si>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</si>
  <si>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</si>
  <si>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</si>
  <si>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</si>
  <si>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</si>
  <si>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</si>
  <si>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</si>
  <si>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</si>
  <si>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</si>
  <si>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</si>
  <si>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</si>
  <si>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</si>
  <si>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</si>
  <si>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</si>
  <si>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</si>
  <si>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</si>
  <si>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</si>
  <si>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</si>
  <si>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</si>
  <si>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</si>
  <si>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</si>
  <si>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</si>
  <si>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</si>
  <si>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</si>
  <si>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</si>
  <si>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</si>
  <si>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</si>
  <si>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</si>
  <si>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</si>
  <si>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</si>
  <si>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</si>
  <si>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</si>
  <si>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</si>
  <si>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</si>
  <si>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</si>
  <si>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</si>
  <si>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</si>
  <si>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</si>
  <si>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</si>
  <si>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</si>
  <si>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</si>
  <si>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</si>
  <si>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</si>
  <si>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</si>
  <si>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</si>
  <si>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</si>
  <si>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</si>
  <si>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</si>
  <si>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</si>
  <si>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</si>
  <si>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</si>
  <si>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</si>
  <si>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</si>
  <si>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</si>
  <si>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</si>
  <si>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</si>
  <si>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</si>
  <si>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</si>
  <si>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</si>
  <si>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</si>
  <si>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</si>
  <si>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</si>
  <si>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</si>
  <si>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</si>
  <si>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</si>
  <si>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</si>
  <si>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</si>
  <si>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</si>
  <si>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</si>
  <si>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</si>
  <si>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</si>
  <si>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</si>
  <si>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</si>
  <si>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</si>
  <si>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</si>
  <si>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</si>
  <si>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</si>
  <si>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</si>
  <si>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</si>
  <si>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</si>
  <si>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</si>
  <si>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</si>
  <si>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</si>
  <si>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</si>
  <si>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</si>
  <si>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</si>
  <si>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</si>
  <si>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</si>
  <si>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</si>
  <si>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</si>
  <si>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</si>
  <si>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</si>
  <si>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</si>
  <si>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</si>
  <si>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</si>
  <si>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</si>
  <si>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</si>
  <si>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</si>
  <si>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</si>
  <si>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</si>
  <si>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</si>
  <si>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</si>
  <si>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</si>
  <si>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</si>
  <si>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</si>
  <si>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</si>
  <si>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</si>
  <si>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</si>
  <si>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</si>
  <si>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</si>
  <si>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</si>
  <si>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</si>
  <si>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</si>
  <si>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</si>
  <si>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</si>
  <si>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</si>
  <si>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</si>
  <si>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</si>
  <si>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</si>
  <si>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</si>
  <si>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</si>
  <si>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</si>
  <si>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</si>
  <si>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</si>
  <si>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</si>
  <si>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</si>
  <si>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</si>
  <si>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</si>
  <si>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</si>
  <si>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</si>
  <si>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</si>
  <si>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</si>
  <si>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</si>
  <si>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</si>
  <si>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</si>
  <si>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</si>
  <si>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</si>
  <si>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</si>
  <si>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</si>
  <si>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</si>
  <si>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</si>
  <si>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</si>
  <si>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</si>
  <si>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</si>
  <si>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</si>
  <si>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</si>
  <si>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</si>
  <si>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</si>
  <si>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</si>
  <si>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</si>
  <si>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</si>
  <si>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</si>
  <si>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</si>
  <si>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</si>
  <si>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</si>
  <si>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</si>
  <si>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</si>
  <si>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</si>
  <si>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</si>
  <si>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</si>
  <si>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</si>
  <si>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</si>
  <si>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</si>
  <si>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</si>
  <si>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</si>
  <si>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</si>
  <si>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</si>
  <si>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</si>
  <si>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</si>
  <si>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</si>
  <si>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</si>
  <si>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</si>
  <si>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</si>
  <si>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</si>
  <si>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</si>
  <si>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</si>
  <si>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</si>
  <si>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</si>
  <si>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</si>
  <si>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</si>
  <si>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</si>
  <si>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</si>
  <si>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</si>
  <si>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</si>
  <si>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</si>
  <si>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</si>
  <si>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</si>
  <si>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</si>
  <si>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</si>
  <si>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</si>
  <si>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</si>
  <si>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</si>
  <si>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</si>
  <si>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</si>
  <si>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</si>
  <si>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</si>
  <si>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</si>
  <si>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</si>
  <si>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</si>
  <si>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</si>
  <si>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</si>
  <si>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</si>
  <si>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</si>
  <si>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</si>
  <si>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</si>
  <si>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</si>
  <si>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</si>
  <si>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</si>
  <si>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</si>
  <si>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</si>
  <si>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</si>
  <si>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</si>
  <si>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</si>
  <si>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</si>
  <si>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</si>
  <si>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</si>
  <si>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</si>
  <si>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</si>
  <si>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</si>
  <si>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</si>
  <si>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</si>
  <si>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</si>
  <si>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</si>
  <si>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</si>
  <si>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</si>
  <si>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</si>
  <si>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</si>
  <si>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</si>
  <si>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</si>
  <si>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</si>
  <si>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</si>
  <si>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</si>
  <si>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</si>
  <si>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</si>
  <si>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</si>
  <si>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</si>
  <si>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</si>
  <si>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</si>
  <si>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</si>
  <si>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</si>
  <si>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</si>
  <si>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</si>
  <si>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</si>
  <si>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</si>
  <si>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</si>
  <si>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</si>
  <si>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</si>
  <si>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</si>
  <si>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</si>
  <si>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</si>
  <si>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</si>
  <si>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</si>
  <si>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</si>
  <si>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</si>
  <si>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</si>
  <si>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</si>
  <si>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</si>
  <si>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</si>
  <si>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</si>
  <si>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</si>
  <si>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</si>
  <si>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</si>
  <si>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</si>
  <si>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</si>
  <si>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</si>
  <si>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</si>
  <si>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</si>
  <si>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</si>
  <si>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</si>
  <si>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</si>
  <si>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</si>
  <si>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</si>
  <si>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</si>
  <si>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</si>
  <si>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</si>
  <si>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</si>
  <si>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</si>
  <si>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</si>
  <si>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</si>
  <si>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</si>
  <si>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</si>
  <si>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</si>
  <si>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</si>
  <si>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</si>
  <si>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</si>
  <si>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</si>
  <si>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</si>
  <si>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</si>
  <si>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</si>
  <si>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</si>
  <si>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</si>
  <si>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</si>
  <si>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</si>
  <si>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</si>
  <si>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</si>
  <si>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</si>
  <si>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</si>
  <si>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</si>
  <si>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</si>
  <si>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</si>
  <si>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</si>
  <si>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</si>
  <si>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</si>
  <si>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</si>
  <si>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</si>
  <si>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</si>
  <si>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</si>
  <si>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</si>
  <si>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</si>
  <si>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</si>
  <si>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</si>
  <si>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</si>
  <si>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</si>
  <si>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</si>
  <si>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</si>
  <si>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</si>
  <si>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</si>
  <si>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</si>
  <si>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</si>
  <si>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</si>
  <si>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</si>
  <si>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</si>
  <si>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</si>
  <si>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</si>
  <si>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</si>
  <si>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</si>
  <si>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</si>
  <si>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</si>
  <si>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</si>
  <si>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</si>
  <si>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</si>
  <si>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</si>
  <si>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</si>
  <si>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</si>
  <si>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</si>
  <si>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</si>
  <si>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</si>
  <si>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</si>
  <si>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</si>
  <si>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</si>
  <si>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</si>
  <si>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</si>
  <si>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</si>
  <si>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</si>
  <si>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</si>
  <si>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</si>
  <si>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</si>
  <si>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</si>
  <si>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</si>
  <si>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</si>
  <si>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</si>
  <si>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</si>
  <si>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</si>
  <si>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</si>
  <si>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</si>
  <si>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</si>
  <si>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</si>
  <si>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</si>
  <si>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</si>
  <si>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</si>
  <si>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</si>
  <si>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</si>
  <si>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</si>
  <si>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</si>
  <si>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</si>
  <si>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</si>
  <si>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</si>
  <si>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</si>
  <si>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</si>
  <si>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</si>
  <si>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</si>
  <si>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</si>
  <si>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</si>
  <si>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</si>
  <si>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</si>
  <si>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</si>
  <si>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</si>
  <si>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</si>
  <si>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</si>
  <si>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</si>
  <si>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</si>
  <si>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</si>
  <si>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</si>
  <si>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</si>
  <si>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</si>
  <si>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</si>
  <si>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</si>
  <si>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</si>
  <si>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</si>
  <si>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</si>
  <si>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</si>
  <si>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</si>
  <si>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</si>
  <si>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</si>
  <si>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</si>
  <si>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</si>
  <si>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</si>
  <si>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</si>
  <si>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</si>
  <si>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</si>
  <si>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</si>
  <si>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</si>
  <si>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</si>
  <si>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</si>
  <si>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</si>
  <si>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</si>
  <si>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</si>
  <si>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</si>
  <si>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</si>
  <si>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</si>
  <si>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</si>
  <si>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</si>
  <si>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</si>
  <si>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</si>
  <si>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</si>
  <si>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</si>
  <si>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</si>
  <si>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</si>
  <si>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</si>
  <si>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</si>
  <si>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</si>
  <si>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</si>
  <si>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</si>
  <si>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</si>
  <si>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</si>
  <si>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</si>
  <si>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</si>
  <si>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</si>
  <si>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</si>
  <si>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</si>
  <si>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</si>
  <si>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</si>
  <si>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</si>
  <si>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</si>
  <si>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</si>
  <si>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</si>
  <si>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</si>
  <si>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</si>
  <si>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</si>
  <si>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</si>
  <si>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</si>
  <si>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</si>
  <si>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</si>
  <si>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</si>
  <si>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</si>
  <si>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</si>
  <si>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</si>
  <si>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</si>
  <si>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</si>
  <si>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</si>
  <si>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</si>
  <si>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</si>
  <si>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</si>
  <si>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</si>
  <si>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</si>
  <si>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</si>
  <si>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</si>
  <si>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</si>
  <si>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</si>
  <si>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</si>
  <si>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</si>
  <si>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</si>
  <si>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</si>
  <si>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</si>
  <si>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</si>
  <si>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</si>
  <si>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</si>
  <si>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</si>
  <si>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</si>
  <si>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</si>
  <si>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</si>
  <si>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</si>
  <si>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</si>
  <si>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</si>
  <si>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</si>
  <si>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</si>
  <si>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</si>
  <si>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</si>
  <si>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</si>
  <si>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</si>
  <si>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</si>
  <si>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</si>
  <si>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</si>
  <si>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</si>
  <si>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</si>
  <si>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</si>
  <si>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</si>
  <si>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</si>
  <si>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</si>
  <si>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</si>
  <si>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</si>
  <si>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</si>
  <si>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</si>
  <si>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</si>
  <si>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</si>
  <si>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</si>
  <si>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</si>
  <si>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</si>
  <si>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</si>
  <si>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</si>
  <si>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</si>
  <si>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</si>
  <si>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</si>
  <si>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</si>
  <si>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</si>
  <si>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</si>
  <si>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</si>
  <si>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</si>
  <si>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</si>
  <si>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</si>
  <si>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</si>
  <si>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</si>
  <si>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</si>
  <si>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</si>
  <si>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</si>
  <si>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</si>
  <si>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</si>
  <si>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</si>
  <si>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</si>
  <si>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</si>
  <si>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</si>
  <si>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</si>
  <si>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</si>
  <si>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</si>
  <si>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</si>
  <si>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</si>
  <si>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</si>
  <si>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</si>
  <si>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</si>
  <si>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</si>
  <si>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</si>
  <si>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</si>
  <si>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</si>
  <si>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</si>
  <si>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</si>
  <si>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</si>
  <si>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</si>
  <si>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</si>
  <si>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</si>
  <si>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</si>
  <si>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</si>
  <si>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</si>
  <si>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</si>
  <si>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</si>
  <si>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</si>
  <si>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</si>
  <si>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</si>
  <si>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</si>
  <si>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</si>
  <si>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</si>
  <si>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</si>
  <si>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</si>
  <si>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</si>
  <si>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</si>
  <si>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</si>
  <si>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</si>
  <si>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</si>
  <si>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</si>
  <si>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</si>
  <si>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</si>
  <si>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</si>
  <si>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</si>
  <si>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</si>
  <si>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</si>
  <si>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</si>
  <si>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</si>
  <si>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</si>
  <si>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</si>
  <si>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</si>
  <si>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</si>
  <si>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</si>
  <si>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</si>
  <si>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</si>
  <si>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</si>
  <si>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</si>
  <si>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</si>
  <si>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</si>
  <si>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</si>
  <si>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</si>
  <si>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</si>
  <si>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</si>
  <si>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</si>
  <si>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</si>
  <si>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</si>
  <si>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</si>
  <si>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</si>
  <si>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</si>
  <si>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</si>
  <si>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</si>
  <si>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</si>
  <si>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</si>
  <si>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</si>
  <si>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</si>
  <si>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</si>
  <si>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</si>
  <si>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</si>
  <si>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</si>
  <si>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</si>
  <si>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</si>
  <si>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</si>
  <si>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</si>
  <si>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</si>
  <si>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</si>
  <si>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</si>
  <si>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</si>
  <si>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</si>
  <si>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</si>
  <si>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</si>
  <si>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</si>
  <si>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</si>
  <si>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</si>
  <si>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</si>
  <si>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</si>
  <si>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</si>
  <si>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</si>
  <si>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</si>
  <si>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</si>
  <si>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</si>
  <si>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</si>
  <si>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</si>
  <si>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</si>
  <si>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</si>
  <si>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</si>
  <si>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</si>
  <si>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</si>
  <si>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</si>
  <si>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</si>
  <si>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</si>
  <si>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</si>
  <si>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</si>
  <si>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</si>
  <si>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</si>
  <si>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</si>
  <si>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</si>
  <si>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</si>
  <si>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</si>
  <si>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</si>
  <si>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</si>
  <si>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</si>
  <si>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</si>
  <si>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</si>
  <si>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</si>
  <si>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</si>
  <si>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</si>
  <si>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</si>
  <si>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</si>
  <si>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</si>
  <si>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</si>
  <si>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</si>
  <si>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</si>
  <si>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</si>
  <si>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</si>
  <si>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</si>
  <si>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</si>
  <si>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</si>
  <si>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</si>
  <si>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</si>
  <si>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</si>
  <si>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</si>
  <si>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</si>
  <si>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</si>
  <si>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</si>
  <si>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</si>
  <si>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</si>
  <si>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</si>
  <si>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</si>
  <si>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</si>
  <si>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</si>
  <si>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</si>
  <si>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</si>
  <si>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</si>
  <si>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</si>
  <si>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</si>
  <si>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</si>
  <si>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</si>
  <si>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</si>
  <si>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</si>
  <si>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</si>
  <si>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</si>
  <si>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</si>
  <si>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</si>
  <si>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</si>
  <si>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</si>
  <si>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</si>
  <si>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</si>
  <si>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</si>
  <si>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</si>
  <si>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</si>
  <si>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</si>
  <si>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</si>
  <si>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</si>
  <si>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</si>
  <si>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</si>
  <si>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</si>
  <si>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</si>
  <si>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</si>
  <si>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</si>
  <si>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</si>
  <si>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</si>
  <si>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</si>
  <si>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</si>
  <si>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</si>
  <si>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</si>
  <si>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</si>
  <si>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</si>
  <si>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</si>
  <si>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</si>
  <si>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</si>
  <si>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</si>
  <si>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</si>
  <si>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</si>
  <si>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</si>
  <si>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</si>
  <si>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</si>
  <si>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</si>
  <si>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</si>
  <si>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</si>
  <si>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</si>
  <si>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</si>
  <si>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</si>
  <si>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</si>
  <si>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</si>
  <si>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</si>
  <si>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</si>
  <si>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</si>
  <si>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</si>
  <si>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</si>
  <si>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</si>
  <si>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</si>
  <si>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</si>
  <si>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</si>
  <si>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</si>
  <si>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</si>
  <si>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</si>
  <si>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</si>
  <si>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</si>
  <si>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</si>
  <si>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</si>
  <si>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</si>
  <si>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</si>
  <si>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</si>
  <si>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</si>
  <si>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</si>
  <si>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</si>
  <si>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</si>
  <si>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</si>
  <si>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</si>
  <si>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</si>
  <si>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</si>
  <si>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</si>
  <si>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</si>
  <si>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</si>
  <si>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</si>
  <si>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</si>
  <si>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</si>
  <si>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</si>
  <si>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</si>
  <si>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</si>
  <si>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</si>
  <si>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</si>
  <si>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</si>
  <si>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</si>
  <si>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</si>
  <si>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</si>
  <si>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</si>
  <si>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</si>
  <si>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</si>
  <si>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</si>
  <si>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</si>
  <si>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</si>
  <si>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</si>
  <si>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</si>
  <si>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</si>
  <si>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</si>
  <si>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</si>
  <si>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</si>
  <si>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</si>
  <si>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</si>
  <si>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</si>
  <si>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</si>
  <si>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</si>
  <si>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</si>
  <si>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</si>
  <si>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</si>
  <si>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</si>
  <si>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</si>
  <si>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</si>
  <si>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</si>
  <si>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</si>
  <si>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</si>
  <si>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</si>
  <si>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</si>
  <si>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</si>
  <si>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</si>
  <si>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</si>
  <si>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</si>
  <si>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</si>
  <si>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</si>
  <si>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</si>
  <si>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</si>
  <si>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</si>
  <si>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</si>
  <si>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</si>
  <si>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</si>
  <si>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</si>
  <si>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</si>
  <si>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</si>
  <si>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</si>
  <si>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</si>
  <si>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</si>
  <si>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</si>
  <si>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</si>
  <si>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</si>
  <si>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</si>
  <si>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</si>
  <si>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</si>
  <si>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</si>
  <si>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</si>
  <si>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</si>
  <si>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</si>
  <si>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</si>
  <si>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</si>
  <si>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</si>
  <si>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</si>
  <si>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</si>
  <si>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</si>
  <si>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</si>
  <si>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</si>
  <si>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</si>
  <si>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</si>
  <si>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</si>
  <si>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</si>
  <si>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</si>
  <si>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</si>
  <si>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</si>
  <si>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</si>
  <si>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</si>
  <si>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</si>
  <si>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</si>
  <si>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</si>
  <si>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</si>
  <si>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</si>
  <si>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</si>
  <si>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</si>
  <si>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</si>
  <si>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</si>
  <si>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</si>
  <si>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</si>
  <si>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</si>
  <si>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</si>
  <si>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</si>
  <si>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</si>
  <si>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</si>
  <si>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</si>
  <si>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</si>
  <si>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</si>
  <si>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</si>
  <si>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</si>
  <si>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</si>
  <si>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</si>
  <si>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</si>
  <si>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</si>
  <si>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</si>
  <si>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</si>
  <si>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</si>
  <si>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</si>
  <si>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</si>
  <si>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</si>
  <si>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</si>
  <si>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</si>
  <si>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</si>
  <si>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</si>
  <si>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</si>
  <si>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</si>
  <si>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</si>
  <si>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</si>
  <si>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</si>
  <si>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</si>
  <si>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</si>
  <si>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</si>
  <si>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</si>
  <si>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</si>
  <si>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</si>
  <si>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</si>
  <si>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</si>
  <si>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</si>
  <si>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</si>
  <si>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</si>
  <si>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</si>
  <si>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</si>
  <si>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</si>
  <si>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</si>
  <si>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</si>
  <si>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</si>
  <si>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</si>
  <si>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</si>
  <si>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</si>
  <si>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</si>
  <si>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</si>
  <si>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</si>
  <si>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</si>
  <si>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</si>
  <si>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</si>
  <si>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</si>
  <si>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</si>
  <si>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</si>
  <si>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</si>
  <si>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</si>
  <si>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</si>
  <si>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</si>
  <si>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</si>
  <si>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</si>
  <si>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</si>
  <si>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</si>
  <si>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</si>
  <si>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</si>
  <si>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</si>
  <si>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</si>
  <si>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</si>
  <si>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</si>
  <si>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</si>
  <si>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</si>
  <si>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</si>
  <si>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</si>
  <si>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</si>
  <si>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</si>
  <si>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</si>
  <si>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</si>
  <si>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</si>
  <si>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</si>
  <si>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</si>
  <si>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</si>
  <si>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</si>
  <si>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</si>
  <si>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</si>
  <si>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</si>
  <si>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</si>
  <si>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</si>
  <si>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</si>
  <si>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</si>
  <si>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</si>
  <si>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</si>
  <si>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</si>
  <si>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</si>
  <si>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</si>
  <si>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</si>
  <si>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</si>
  <si>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</si>
  <si>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</si>
  <si>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</si>
  <si>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</si>
  <si>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</si>
  <si>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</si>
  <si>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</si>
  <si>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</si>
  <si>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</si>
  <si>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</si>
  <si>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</si>
  <si>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</si>
  <si>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</si>
  <si>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</si>
  <si>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</si>
  <si>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</si>
  <si>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</si>
  <si>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</si>
  <si>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</si>
  <si>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</si>
  <si>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</si>
  <si>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</si>
  <si>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</si>
  <si>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</si>
  <si>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</si>
  <si>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</si>
  <si>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</si>
  <si>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</si>
  <si>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</si>
  <si>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</si>
  <si>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</si>
  <si>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</si>
  <si>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</si>
  <si>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</si>
  <si>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</si>
  <si>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</si>
  <si>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</si>
  <si>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</si>
  <si>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</si>
  <si>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</si>
  <si>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</si>
  <si>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</si>
  <si>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</si>
  <si>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</si>
  <si>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</si>
  <si>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</si>
  <si>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</si>
  <si>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</si>
  <si>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</si>
  <si>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</si>
  <si>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</si>
  <si>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</si>
  <si>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</si>
  <si>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</si>
  <si>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</si>
  <si>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</si>
  <si>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</si>
  <si>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</si>
  <si>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</si>
  <si>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</si>
  <si>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</si>
  <si>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</si>
  <si>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</si>
  <si>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</si>
  <si>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</si>
  <si>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</si>
  <si>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</si>
  <si>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</si>
  <si>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</si>
  <si>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</si>
  <si>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</si>
  <si>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</si>
  <si>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</si>
  <si>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</si>
  <si>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</si>
  <si>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</si>
  <si>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</si>
  <si>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</si>
  <si>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</si>
  <si>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</si>
  <si>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</si>
  <si>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</si>
  <si>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</si>
  <si>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</si>
  <si>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</si>
  <si>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</si>
  <si>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</si>
  <si>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</si>
  <si>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</si>
  <si>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</si>
  <si>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</si>
  <si>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</si>
  <si>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</si>
  <si>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</si>
  <si>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</si>
  <si>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</si>
  <si>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</si>
  <si>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</si>
  <si>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</si>
  <si>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</si>
  <si>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</si>
  <si>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</si>
  <si>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</si>
  <si>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</si>
  <si>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</si>
  <si>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</si>
  <si>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</si>
  <si>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</si>
  <si>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</si>
  <si>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</si>
  <si>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</si>
  <si>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</si>
  <si>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</si>
  <si>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</si>
  <si>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</si>
  <si>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</si>
  <si>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</si>
  <si>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</si>
  <si>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</si>
  <si>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</si>
  <si>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</si>
  <si>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</si>
  <si>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</si>
  <si>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</si>
  <si>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</si>
  <si>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</si>
  <si>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</si>
  <si>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</si>
  <si>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</si>
  <si>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</si>
  <si>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</si>
  <si>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</si>
  <si>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</si>
  <si>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</si>
  <si>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</si>
  <si>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</si>
  <si>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</si>
  <si>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</si>
  <si>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</si>
  <si>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</si>
  <si>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</si>
  <si>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</si>
  <si>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</si>
  <si>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</si>
  <si>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</si>
  <si>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</si>
  <si>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</si>
  <si>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</si>
  <si>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</si>
  <si>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</si>
  <si>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</si>
  <si>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</si>
  <si>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</si>
  <si>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</si>
  <si>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</si>
  <si>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</si>
  <si>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</si>
  <si>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</si>
  <si>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</si>
  <si>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</si>
  <si>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</si>
  <si>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</si>
  <si>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</si>
  <si>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</si>
  <si>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</si>
  <si>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</si>
  <si>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</si>
  <si>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</si>
  <si>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</si>
  <si>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</si>
  <si>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</si>
  <si>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</si>
  <si>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</si>
  <si>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</si>
  <si>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</si>
  <si>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</si>
  <si>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</si>
  <si>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</si>
  <si>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</si>
  <si>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</si>
  <si>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</si>
  <si>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</si>
  <si>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</si>
  <si>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</si>
  <si>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</si>
  <si>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</si>
  <si>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</si>
  <si>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</si>
  <si>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</si>
  <si>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</si>
  <si>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</si>
  <si>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</si>
  <si>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</si>
  <si>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</si>
  <si>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</si>
  <si>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</si>
  <si>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</si>
  <si>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</si>
  <si>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</si>
  <si>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</si>
  <si>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</si>
  <si>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</si>
  <si>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</si>
  <si>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</si>
  <si>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</si>
  <si>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</si>
  <si>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</si>
  <si>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</si>
  <si>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</si>
  <si>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</si>
  <si>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</si>
  <si>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</si>
  <si>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</si>
  <si>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</si>
  <si>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</si>
  <si>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</si>
  <si>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</si>
  <si>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</si>
  <si>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</si>
  <si>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</si>
  <si>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</si>
  <si>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</si>
  <si>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</si>
  <si>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</si>
  <si>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</si>
  <si>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</si>
  <si>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</si>
  <si>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</si>
  <si>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</si>
  <si>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</si>
  <si>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</si>
  <si>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</si>
  <si>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</si>
  <si>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</si>
  <si>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</si>
  <si>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</si>
  <si>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</si>
  <si>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</si>
  <si>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</si>
  <si>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</si>
  <si>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</si>
  <si>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</si>
  <si>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</si>
  <si>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</si>
  <si>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</si>
  <si>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</si>
  <si>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</si>
  <si>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</si>
  <si>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</si>
  <si>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</si>
  <si>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</si>
  <si>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</si>
  <si>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</si>
  <si>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</si>
  <si>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</si>
  <si>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</si>
  <si>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</si>
  <si>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</si>
  <si>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</si>
  <si>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</si>
  <si>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</si>
  <si>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</si>
  <si>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</si>
  <si>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</si>
  <si>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</si>
  <si>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</si>
  <si>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</si>
  <si>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</si>
  <si>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</si>
  <si>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</si>
  <si>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</si>
  <si>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</si>
  <si>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</si>
  <si>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</si>
  <si>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</si>
  <si>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</si>
  <si>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</si>
  <si>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</si>
  <si>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</si>
  <si>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</si>
  <si>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</si>
  <si>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</si>
  <si>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</si>
  <si>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</si>
  <si>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</si>
  <si>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</si>
  <si>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</si>
  <si>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</si>
  <si>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</si>
  <si>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</si>
  <si>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</si>
  <si>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</si>
  <si>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</si>
  <si>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</si>
  <si>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</si>
  <si>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</si>
  <si>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</si>
  <si>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</si>
  <si>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</si>
  <si>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</si>
  <si>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</si>
  <si>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</si>
  <si>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</si>
  <si>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</si>
  <si>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</si>
  <si>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</si>
  <si>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</si>
  <si>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</si>
  <si>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</si>
  <si>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</si>
  <si>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</si>
  <si>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</si>
  <si>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</si>
  <si>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</si>
  <si>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</si>
  <si>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</si>
  <si>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</si>
  <si>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</si>
  <si>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</si>
  <si>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</si>
  <si>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</si>
  <si>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</si>
  <si>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</si>
  <si>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</si>
  <si>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</si>
  <si>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</si>
  <si>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</si>
  <si>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</si>
  <si>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</si>
  <si>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</si>
  <si>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</si>
  <si>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</si>
  <si>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</si>
  <si>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</si>
  <si>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</si>
  <si>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</si>
  <si>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</si>
  <si>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</si>
  <si>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</si>
  <si>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</si>
  <si>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</si>
  <si>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</si>
  <si>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</si>
  <si>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</si>
  <si>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</si>
  <si>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</si>
  <si>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</si>
  <si>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</si>
  <si>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</si>
  <si>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</si>
  <si>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</si>
  <si>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</si>
  <si>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</si>
  <si>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</si>
  <si>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</si>
  <si>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</si>
  <si>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</si>
  <si>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</si>
  <si>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</si>
  <si>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</si>
  <si>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</si>
  <si>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</si>
  <si>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</si>
  <si>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</si>
  <si>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</si>
  <si>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</si>
  <si>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</si>
  <si>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</si>
  <si>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</si>
  <si>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</si>
  <si>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</si>
  <si>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</si>
  <si>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</si>
  <si>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</si>
  <si>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</si>
  <si>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</si>
  <si>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</si>
  <si>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</si>
  <si>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</si>
  <si>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</si>
  <si>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</si>
  <si>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</si>
  <si>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</si>
  <si>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</si>
  <si>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</si>
  <si>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</si>
  <si>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</si>
  <si>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</si>
  <si>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</si>
  <si>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</si>
  <si>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</si>
  <si>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</si>
  <si>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</si>
  <si>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</si>
  <si>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</si>
  <si>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</si>
  <si>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</si>
  <si>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</si>
  <si>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</si>
  <si>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</si>
  <si>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</si>
  <si>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</si>
  <si>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</si>
  <si>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</si>
  <si>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</si>
  <si>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</si>
  <si>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</si>
  <si>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</si>
  <si>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</si>
  <si>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</si>
  <si>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</si>
  <si>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</si>
  <si>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</si>
  <si>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</si>
  <si>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</si>
  <si>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</si>
  <si>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</si>
  <si>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</si>
  <si>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</si>
  <si>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</si>
  <si>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</si>
  <si>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</si>
  <si>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</si>
  <si>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</si>
  <si>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</si>
  <si>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</si>
  <si>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</si>
  <si>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</si>
  <si>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</si>
  <si>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</si>
  <si>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</si>
  <si>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</si>
  <si>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</si>
  <si>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</si>
  <si>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</si>
  <si>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</si>
  <si>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</si>
  <si>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</si>
  <si>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</si>
  <si>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</si>
  <si>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</si>
  <si>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</si>
  <si>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</si>
  <si>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</si>
  <si>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</si>
  <si>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</si>
  <si>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</si>
  <si>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</si>
  <si>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</si>
  <si>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</si>
  <si>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</si>
  <si>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</si>
  <si>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</si>
  <si>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</si>
  <si>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</si>
  <si>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</si>
  <si>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</si>
  <si>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</si>
  <si>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</si>
  <si>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</si>
  <si>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</si>
  <si>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</si>
  <si>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</si>
  <si>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</si>
  <si>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</si>
  <si>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</si>
  <si>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</si>
  <si>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</si>
  <si>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</si>
  <si>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</si>
  <si>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</si>
  <si>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</si>
  <si>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</si>
  <si>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</si>
  <si>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</si>
  <si>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</si>
  <si>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</si>
  <si>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</si>
  <si>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</si>
  <si>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</si>
  <si>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</si>
  <si>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</si>
  <si>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</si>
  <si>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</si>
  <si>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</si>
  <si>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</si>
  <si>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</si>
  <si>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</si>
  <si>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</si>
  <si>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</si>
  <si>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</si>
  <si>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</si>
  <si>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</si>
  <si>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</si>
  <si>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</si>
  <si>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</si>
  <si>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</si>
  <si>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</si>
  <si>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</si>
  <si>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</si>
  <si>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</si>
  <si>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</si>
  <si>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</si>
  <si>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</si>
  <si>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</si>
  <si>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</si>
  <si>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</si>
  <si>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</si>
  <si>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</si>
  <si>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</si>
  <si>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</si>
  <si>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</si>
  <si>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</si>
  <si>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</si>
  <si>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</si>
  <si>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</si>
  <si>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</si>
  <si>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</si>
  <si>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</si>
  <si>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</si>
  <si>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</si>
  <si>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</si>
  <si>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</si>
  <si>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</si>
  <si>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</si>
  <si>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</si>
  <si>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</si>
  <si>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</si>
  <si>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</si>
  <si>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</si>
  <si>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</si>
  <si>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</si>
  <si>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</si>
  <si>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</si>
  <si>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</si>
  <si>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</si>
  <si>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</si>
  <si>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</si>
  <si>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</si>
  <si>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</si>
  <si>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</si>
  <si>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</si>
  <si>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</si>
  <si>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</si>
  <si>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</si>
  <si>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</si>
  <si>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</si>
  <si>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</si>
  <si>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</si>
  <si>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</si>
  <si>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</si>
  <si>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</si>
  <si>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</si>
  <si>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</si>
  <si>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</si>
  <si>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</si>
  <si>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</si>
  <si>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</si>
  <si>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</si>
  <si>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</si>
  <si>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</si>
  <si>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</si>
  <si>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</si>
  <si>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</si>
  <si>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</si>
  <si>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</si>
  <si>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</si>
  <si>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</si>
  <si>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</si>
  <si>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</si>
  <si>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</si>
  <si>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</si>
  <si>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</si>
  <si>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</si>
  <si>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</si>
  <si>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</si>
  <si>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</si>
  <si>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</si>
  <si>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</si>
  <si>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</si>
  <si>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</si>
  <si>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</si>
  <si>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</si>
  <si>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</si>
  <si>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</si>
  <si>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</si>
  <si>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</si>
  <si>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</si>
  <si>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</si>
  <si>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</si>
  <si>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</si>
  <si>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</si>
  <si>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</si>
  <si>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</si>
  <si>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</si>
  <si>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</si>
  <si>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</si>
  <si>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</si>
  <si>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</si>
  <si>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</si>
  <si>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</si>
  <si>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</si>
  <si>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</si>
  <si>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</si>
  <si>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</si>
  <si>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</si>
  <si>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</si>
  <si>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</si>
  <si>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</si>
  <si>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</si>
  <si>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</si>
  <si>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</si>
  <si>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</si>
  <si>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</si>
  <si>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</si>
  <si>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</si>
  <si>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</si>
  <si>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</si>
  <si>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</si>
  <si>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</si>
  <si>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</si>
  <si>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</si>
  <si>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</si>
  <si>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</si>
  <si>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</si>
  <si>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</si>
  <si>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</si>
  <si>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</si>
  <si>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</si>
  <si>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</si>
  <si>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</si>
  <si>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</si>
  <si>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</si>
  <si>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</si>
  <si>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</si>
  <si>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</si>
  <si>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</si>
  <si>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</si>
  <si>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</si>
  <si>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</si>
  <si>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</si>
  <si>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</si>
  <si>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</si>
  <si>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</si>
  <si>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</si>
  <si>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</si>
  <si>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</si>
  <si>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</si>
  <si>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</si>
  <si>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</si>
  <si>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</si>
  <si>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</si>
  <si>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</si>
  <si>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</si>
  <si>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</si>
  <si>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</si>
  <si>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</si>
  <si>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</si>
  <si>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</si>
  <si>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</si>
  <si>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</si>
  <si>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</si>
  <si>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</si>
  <si>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</si>
  <si>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</si>
  <si>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</si>
  <si>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</si>
  <si>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</si>
  <si>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</si>
  <si>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</si>
  <si>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</si>
  <si>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</si>
  <si>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</si>
  <si>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</si>
  <si>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</si>
  <si>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</si>
  <si>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</si>
  <si>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</si>
  <si>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</si>
  <si>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</si>
  <si>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</si>
  <si>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</si>
  <si>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</si>
  <si>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</si>
  <si>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</si>
  <si>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</si>
  <si>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</si>
  <si>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</si>
  <si>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</si>
  <si>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</si>
  <si>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</si>
  <si>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</si>
  <si>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</si>
  <si>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</si>
  <si>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</si>
  <si>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</si>
  <si>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</si>
  <si>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</si>
  <si>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</si>
  <si>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</si>
  <si>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</si>
  <si>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</si>
  <si>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</si>
  <si>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</si>
  <si>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</si>
  <si>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</si>
  <si>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</si>
  <si>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</si>
  <si>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</si>
  <si>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</si>
  <si>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</si>
  <si>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</si>
  <si>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</si>
  <si>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</si>
  <si>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</si>
  <si>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</si>
  <si>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</si>
  <si>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</si>
  <si>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</si>
  <si>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</si>
  <si>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</si>
  <si>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</si>
  <si>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</si>
  <si>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</si>
  <si>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</si>
  <si>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</si>
  <si>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</si>
  <si>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</si>
  <si>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</si>
  <si>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</si>
  <si>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</si>
  <si>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</si>
  <si>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</si>
  <si>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</si>
  <si>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</si>
  <si>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</si>
  <si>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</si>
  <si>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</si>
  <si>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</si>
  <si>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</si>
  <si>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</si>
  <si>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</si>
  <si>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</si>
  <si>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</si>
  <si>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</si>
  <si>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</si>
  <si>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</si>
  <si>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</si>
  <si>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</si>
  <si>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</si>
  <si>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</si>
  <si>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</si>
  <si>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</si>
  <si>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</si>
  <si>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</si>
  <si>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</si>
  <si>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</si>
  <si>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</si>
  <si>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</si>
  <si>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</si>
  <si>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</si>
  <si>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</si>
  <si>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</si>
  <si>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</si>
  <si>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</si>
  <si>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</si>
  <si>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</si>
  <si>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</si>
  <si>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</si>
  <si>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</si>
  <si>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</si>
  <si>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</si>
  <si>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</si>
  <si>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</si>
  <si>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</si>
  <si>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</si>
  <si>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</si>
  <si>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</si>
  <si>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</si>
  <si>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</si>
  <si>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</si>
  <si>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</si>
  <si>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</si>
  <si>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</si>
  <si>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</si>
  <si>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</si>
  <si>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</si>
  <si>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</si>
  <si>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</si>
  <si>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</si>
  <si>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</si>
  <si>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</si>
  <si>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</si>
  <si>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</si>
  <si>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</si>
  <si>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</si>
  <si>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</si>
  <si>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</si>
  <si>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</si>
  <si>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</si>
  <si>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</si>
  <si>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</si>
  <si>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</si>
  <si>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</si>
  <si>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</si>
  <si>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</si>
  <si>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</si>
  <si>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</si>
  <si>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</si>
  <si>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</si>
  <si>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</si>
  <si>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</si>
  <si>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</si>
  <si>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</si>
  <si>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</si>
  <si>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</si>
  <si>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</si>
  <si>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</si>
  <si>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</si>
  <si>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</si>
  <si>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</si>
  <si>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</si>
  <si>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</si>
  <si>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</si>
  <si>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</si>
  <si>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</si>
  <si>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</si>
  <si>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</si>
  <si>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</si>
  <si>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</si>
  <si>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</si>
  <si>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</si>
  <si>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</si>
  <si>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</si>
  <si>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</si>
  <si>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</si>
  <si>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</si>
  <si>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</si>
  <si>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</si>
  <si>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</si>
  <si>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</si>
  <si>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</si>
  <si>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</si>
  <si>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</si>
  <si>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</si>
  <si>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</si>
  <si>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</si>
  <si>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</si>
  <si>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</si>
  <si>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</si>
  <si>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</si>
  <si>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</si>
  <si>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</si>
  <si>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</si>
  <si>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</si>
  <si>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</si>
  <si>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</si>
  <si>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</si>
  <si>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</si>
  <si>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</si>
  <si>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</si>
  <si>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</si>
  <si>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</si>
  <si>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</si>
  <si>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</si>
  <si>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</si>
  <si>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</si>
  <si>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</si>
  <si>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</si>
  <si>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</si>
  <si>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</si>
  <si>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</si>
  <si>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</si>
  <si>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</si>
  <si>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</si>
  <si>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</si>
  <si>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</si>
  <si>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</si>
  <si>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</si>
  <si>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</si>
  <si>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</si>
  <si>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</si>
  <si>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</si>
  <si>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</si>
  <si>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</si>
  <si>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</si>
  <si>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</si>
  <si>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</si>
  <si>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</si>
  <si>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</si>
  <si>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</si>
  <si>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</si>
  <si>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</si>
  <si>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</si>
  <si>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</si>
  <si>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</si>
  <si>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</si>
  <si>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</si>
  <si>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</si>
  <si>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</si>
  <si>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</si>
  <si>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</si>
  <si>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</si>
  <si>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</si>
  <si>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</si>
  <si>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</si>
  <si>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</si>
  <si>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</si>
  <si>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</si>
  <si>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</si>
  <si>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</si>
  <si>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</si>
  <si>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</si>
  <si>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</si>
  <si>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</si>
  <si>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</si>
  <si>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</si>
  <si>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</si>
  <si>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</si>
  <si>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</si>
  <si>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</si>
  <si>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</si>
  <si>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</si>
  <si>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</si>
  <si>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</si>
  <si>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</si>
  <si>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</si>
  <si>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</si>
  <si>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</si>
  <si>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</si>
  <si>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</si>
  <si>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</si>
  <si>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</si>
  <si>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</si>
  <si>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</si>
  <si>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</si>
  <si>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</si>
  <si>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</si>
  <si>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</si>
  <si>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</si>
  <si>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</si>
  <si>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</si>
  <si>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</si>
  <si>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</si>
  <si>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</si>
  <si>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</si>
  <si>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</si>
  <si>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</si>
  <si>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</si>
  <si>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</si>
  <si>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</si>
  <si>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</si>
  <si>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</si>
  <si>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</si>
  <si>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</si>
  <si>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</si>
  <si>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</si>
  <si>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</si>
  <si>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</si>
  <si>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</si>
  <si>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</si>
  <si>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</si>
  <si>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</si>
  <si>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</si>
  <si>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</si>
  <si>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</si>
  <si>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</si>
  <si>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</si>
  <si>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</si>
  <si>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</si>
  <si>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</si>
  <si>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</si>
  <si>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</si>
  <si>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</si>
  <si>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</si>
  <si>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</si>
  <si>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</si>
  <si>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</si>
  <si>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</si>
  <si>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</si>
  <si>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</si>
  <si>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</si>
  <si>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</si>
  <si>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</si>
  <si>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</si>
  <si>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</si>
  <si>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</si>
  <si>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</si>
  <si>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</si>
  <si>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</si>
  <si>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</si>
  <si>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</si>
  <si>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</si>
  <si>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</si>
  <si>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</si>
  <si>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</si>
  <si>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</si>
  <si>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</si>
  <si>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</si>
  <si>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</si>
  <si>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</si>
  <si>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</si>
  <si>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</si>
  <si>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</si>
  <si>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</si>
  <si>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</si>
  <si>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</si>
  <si>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</si>
  <si>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</si>
  <si>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</si>
  <si>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</si>
  <si>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</si>
  <si>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</si>
  <si>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</si>
  <si>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</si>
  <si>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</si>
  <si>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</si>
  <si>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</si>
  <si>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</si>
  <si>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</si>
  <si>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</si>
  <si>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</si>
  <si>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</si>
  <si>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</si>
  <si>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</si>
  <si>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</si>
  <si>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</si>
  <si>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</si>
  <si>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</si>
  <si>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</si>
  <si>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</si>
  <si>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</si>
  <si>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</si>
  <si>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</si>
  <si>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</si>
  <si>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</si>
  <si>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</si>
  <si>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</si>
  <si>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</si>
  <si>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</si>
  <si>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</si>
  <si>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</si>
  <si>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</si>
  <si>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</si>
  <si>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</si>
  <si>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</si>
  <si>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</si>
  <si>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</si>
  <si>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</si>
  <si>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</si>
  <si>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</si>
  <si>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</si>
  <si>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</si>
  <si>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</si>
  <si>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</si>
  <si>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</si>
  <si>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</si>
  <si>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</si>
  <si>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</si>
  <si>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</si>
  <si>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</si>
  <si>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</si>
  <si>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</si>
  <si>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</si>
  <si>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</si>
  <si>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</si>
  <si>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</si>
  <si>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</si>
  <si>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</si>
  <si>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</si>
  <si>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</si>
  <si>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</si>
  <si>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</si>
  <si>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</si>
  <si>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</si>
  <si>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</si>
  <si>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</si>
  <si>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</si>
  <si>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</si>
  <si>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</si>
  <si>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</si>
  <si>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</si>
  <si>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</si>
  <si>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</si>
  <si>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</si>
  <si>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</si>
  <si>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</si>
  <si>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</si>
  <si>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</si>
  <si>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</si>
  <si>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</si>
  <si>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</si>
  <si>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</si>
  <si>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</si>
  <si>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</si>
  <si>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</si>
  <si>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</si>
  <si>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</si>
  <si>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</si>
  <si>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</si>
  <si>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</si>
  <si>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</si>
  <si>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</si>
  <si>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</si>
  <si>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</si>
  <si>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</si>
  <si>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</si>
  <si>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</si>
  <si>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</si>
  <si>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</si>
  <si>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</si>
  <si>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</si>
  <si>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</si>
  <si>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</si>
  <si>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</si>
  <si>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</si>
  <si>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</si>
  <si>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</si>
  <si>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</si>
  <si>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</si>
  <si>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</si>
  <si>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</si>
  <si>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</si>
  <si>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</si>
  <si>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</si>
  <si>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</si>
  <si>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</si>
  <si>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</si>
  <si>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</si>
  <si>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</si>
  <si>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</si>
  <si>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</si>
  <si>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</si>
  <si>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</si>
  <si>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</si>
  <si>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</si>
  <si>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</si>
  <si>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</si>
  <si>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</si>
  <si>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</si>
  <si>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</si>
  <si>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</si>
  <si>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</si>
  <si>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</si>
  <si>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</si>
  <si>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</si>
  <si>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</si>
  <si>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</si>
  <si>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</si>
  <si>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</si>
  <si>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</si>
  <si>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</si>
  <si>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</si>
  <si>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</si>
  <si>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</si>
  <si>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</si>
  <si>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</si>
  <si>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</si>
  <si>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</si>
  <si>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</si>
  <si>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</si>
  <si>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</si>
  <si>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</si>
  <si>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</si>
  <si>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</si>
  <si>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</si>
  <si>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</si>
  <si>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</si>
  <si>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</si>
  <si>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</si>
  <si>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</si>
  <si>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</si>
  <si>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</si>
  <si>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</si>
  <si>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</si>
  <si>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</si>
  <si>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</si>
  <si>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</si>
  <si>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</si>
  <si>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</si>
  <si>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</si>
  <si>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</si>
  <si>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</si>
  <si>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</si>
  <si>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</si>
  <si>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</si>
  <si>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</si>
  <si>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</si>
  <si>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</si>
  <si>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</si>
  <si>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</si>
  <si>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</si>
  <si>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</si>
  <si>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</si>
  <si>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</si>
  <si>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</si>
  <si>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</si>
  <si>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</si>
  <si>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</si>
  <si>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</si>
  <si>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</si>
  <si>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</si>
  <si>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</si>
  <si>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</si>
  <si>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</si>
  <si>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</si>
  <si>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</si>
  <si>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</si>
  <si>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</si>
  <si>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</si>
  <si>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</si>
  <si>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</si>
  <si>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</si>
  <si>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</si>
  <si>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</si>
  <si>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</si>
  <si>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</si>
  <si>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</si>
  <si>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</si>
  <si>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</si>
  <si>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</si>
  <si>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</si>
  <si>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</si>
  <si>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</si>
  <si>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</si>
  <si>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</si>
  <si>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</si>
  <si>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</si>
  <si>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</si>
  <si>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</si>
  <si>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</si>
  <si>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</si>
  <si>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</si>
  <si>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</si>
  <si>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</si>
  <si>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</si>
  <si>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</si>
  <si>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</si>
  <si>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</si>
  <si>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</si>
  <si>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</si>
  <si>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</si>
  <si>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</si>
  <si>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</si>
  <si>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</si>
  <si>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</si>
  <si>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</si>
  <si>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</si>
  <si>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</si>
  <si>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</si>
  <si>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</si>
  <si>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</si>
  <si>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</si>
  <si>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</si>
  <si>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</si>
  <si>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</si>
  <si>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</si>
  <si>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</si>
  <si>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</si>
  <si>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</si>
  <si>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</si>
  <si>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</si>
  <si>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</si>
  <si>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</si>
  <si>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</si>
  <si>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</si>
  <si>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</si>
  <si>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</si>
  <si>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</si>
  <si>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</si>
  <si>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</si>
  <si>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</si>
  <si>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</si>
  <si>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</si>
  <si>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</si>
  <si>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</si>
  <si>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</si>
  <si>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</si>
  <si>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</si>
  <si>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</si>
  <si>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</si>
  <si>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</si>
  <si>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</si>
  <si>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</si>
  <si>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</si>
  <si>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</si>
  <si>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</si>
  <si>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</si>
  <si>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</si>
  <si>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</si>
  <si>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</si>
  <si>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</si>
  <si>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</si>
  <si>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</si>
  <si>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</si>
  <si>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</si>
  <si>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</si>
  <si>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</si>
  <si>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</si>
  <si>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</si>
  <si>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</si>
  <si>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</si>
  <si>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</si>
  <si>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</si>
  <si>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</si>
  <si>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</si>
  <si>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</si>
  <si>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</si>
  <si>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</si>
  <si>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</si>
  <si>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</si>
  <si>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</si>
  <si>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</si>
  <si>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</si>
  <si>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</si>
  <si>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</si>
  <si>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</si>
  <si>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</si>
  <si>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</si>
  <si>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</si>
  <si>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</si>
  <si>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</si>
  <si>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</si>
  <si>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</si>
  <si>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</si>
  <si>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</si>
  <si>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</si>
  <si>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</si>
  <si>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</si>
  <si>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</si>
  <si>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</si>
  <si>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</si>
  <si>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</si>
  <si>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</si>
  <si>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</si>
  <si>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</si>
  <si>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</si>
  <si>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</si>
  <si>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</si>
  <si>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</si>
  <si>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</si>
  <si>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</si>
  <si>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</si>
  <si>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</si>
  <si>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</si>
  <si>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</si>
  <si>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</si>
  <si>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</si>
  <si>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</si>
  <si>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</si>
  <si>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</si>
  <si>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</si>
  <si>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</si>
  <si>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</si>
  <si>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</si>
  <si>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</si>
  <si>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</si>
  <si>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</si>
  <si>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</si>
  <si>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</si>
  <si>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</si>
  <si>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</si>
  <si>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</si>
  <si>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</si>
  <si>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</si>
  <si>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</si>
  <si>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</si>
  <si>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</si>
  <si>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</si>
  <si>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</si>
  <si>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</si>
  <si>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</si>
  <si>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</si>
  <si>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</si>
  <si>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</si>
  <si>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</si>
  <si>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</si>
  <si>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</si>
  <si>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</si>
  <si>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</si>
  <si>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</si>
  <si>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</si>
  <si>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</si>
  <si>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</si>
  <si>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</si>
  <si>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</si>
  <si>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</si>
  <si>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</si>
  <si>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</si>
  <si>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</si>
  <si>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</si>
  <si>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</si>
  <si>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</si>
  <si>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</si>
  <si>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</si>
  <si>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</si>
  <si>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</si>
  <si>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</si>
  <si>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</si>
  <si>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</si>
  <si>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</si>
  <si>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</si>
  <si>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</si>
  <si>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</si>
  <si>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</si>
  <si>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</si>
  <si>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</si>
  <si>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</si>
  <si>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</si>
  <si>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</si>
  <si>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</si>
  <si>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</si>
  <si>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</si>
  <si>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</si>
  <si>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</si>
  <si>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</si>
  <si>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</si>
  <si>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</si>
  <si>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</si>
  <si>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</si>
  <si>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</si>
  <si>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</si>
  <si>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</si>
  <si>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</si>
  <si>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</si>
  <si>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</si>
  <si>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</si>
  <si>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</si>
  <si>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</si>
  <si>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</si>
  <si>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</si>
  <si>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</si>
  <si>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</si>
  <si>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</si>
  <si>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</si>
  <si>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</si>
  <si>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</si>
  <si>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</si>
  <si>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</si>
  <si>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</si>
  <si>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</si>
  <si>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</si>
  <si>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</si>
  <si>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</si>
  <si>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</si>
  <si>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</si>
  <si>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</si>
  <si>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</si>
  <si>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</si>
  <si>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</si>
  <si>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</si>
  <si>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</si>
  <si>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</si>
  <si>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</si>
  <si>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</si>
  <si>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</si>
  <si>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</si>
  <si>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</si>
  <si>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</si>
  <si>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</si>
  <si>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</si>
  <si>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</si>
  <si>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</si>
  <si>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</si>
  <si>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</si>
  <si>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</si>
  <si>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</si>
  <si>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</si>
  <si>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</si>
  <si>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</si>
  <si>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</si>
  <si>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</si>
  <si>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</si>
  <si>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</si>
  <si>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</si>
  <si>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</si>
  <si>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</si>
  <si>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</si>
  <si>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</si>
  <si>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</si>
  <si>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</si>
  <si>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</si>
  <si>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</si>
  <si>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</si>
  <si>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</si>
  <si>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</si>
  <si>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</si>
  <si>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</si>
  <si>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</si>
  <si>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</si>
  <si>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</si>
  <si>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</si>
  <si>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</si>
  <si>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</si>
  <si>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</si>
  <si>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</si>
  <si>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</si>
  <si>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</si>
  <si>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</si>
  <si>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</si>
  <si>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</si>
  <si>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</si>
  <si>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</si>
  <si>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</si>
  <si>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</si>
  <si>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</si>
  <si>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</si>
  <si>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</si>
  <si>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</si>
  <si>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</si>
  <si>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</si>
  <si>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</si>
  <si>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</si>
  <si>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</si>
  <si>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</si>
  <si>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</si>
  <si>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</si>
  <si>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</si>
  <si>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</si>
  <si>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</si>
  <si>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</si>
  <si>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</si>
  <si>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</si>
  <si>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</si>
  <si>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</si>
  <si>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</si>
  <si>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</si>
  <si>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</si>
  <si>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</si>
  <si>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</si>
  <si>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</si>
  <si>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</si>
  <si>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</si>
  <si>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</si>
  <si>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</si>
  <si>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</si>
  <si>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</si>
  <si>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</si>
  <si>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</si>
  <si>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</si>
  <si>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</si>
  <si>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</si>
  <si>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</si>
  <si>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</si>
  <si>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</si>
  <si>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</si>
  <si>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</si>
  <si>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</si>
  <si>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</si>
  <si>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</si>
  <si>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</si>
  <si>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</si>
  <si>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</si>
  <si>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</si>
  <si>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</si>
  <si>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</si>
  <si>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</si>
  <si>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</si>
  <si>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</si>
  <si>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</si>
  <si>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</si>
  <si>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</si>
  <si>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</si>
  <si>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</si>
  <si>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</si>
  <si>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</si>
  <si>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</si>
  <si>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</si>
  <si>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</si>
  <si>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</si>
  <si>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</si>
  <si>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</si>
  <si>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</si>
  <si>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</si>
  <si>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</si>
  <si>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</si>
  <si>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</si>
  <si>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</si>
  <si>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</si>
  <si>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</si>
  <si>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</si>
  <si>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</si>
  <si>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</si>
  <si>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</si>
  <si>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</si>
  <si>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</si>
  <si>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</si>
  <si>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</si>
  <si>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</si>
  <si>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</si>
  <si>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</si>
  <si>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</si>
  <si>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</si>
  <si>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</si>
  <si>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</si>
  <si>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</si>
  <si>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</si>
  <si>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</si>
  <si>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</si>
  <si>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</si>
  <si>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</si>
  <si>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</si>
  <si>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</si>
  <si>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</si>
  <si>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</si>
  <si>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</si>
  <si>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</si>
  <si>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</si>
  <si>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</si>
  <si>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</si>
  <si>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</si>
  <si>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</si>
  <si>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</si>
  <si>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</si>
  <si>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</si>
  <si>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</si>
  <si>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</si>
  <si>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</si>
  <si>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</si>
  <si>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</si>
  <si>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</si>
  <si>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</si>
  <si>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</si>
  <si>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</si>
  <si>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</si>
  <si>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</si>
  <si>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</si>
  <si>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</si>
  <si>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</si>
  <si>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</si>
  <si>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</si>
  <si>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</si>
  <si>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</si>
  <si>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</si>
  <si>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</si>
  <si>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</si>
  <si>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</si>
  <si>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</si>
  <si>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</si>
  <si>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</si>
  <si>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</si>
  <si>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</si>
  <si>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</si>
  <si>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</si>
  <si>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</si>
  <si>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</si>
  <si>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</si>
  <si>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</si>
  <si>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</si>
  <si>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</si>
  <si>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</si>
  <si>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</si>
  <si>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</si>
  <si>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</si>
  <si>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</si>
  <si>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</si>
  <si>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</si>
  <si>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</si>
  <si>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</si>
  <si>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</si>
  <si>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</si>
  <si>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</si>
  <si>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</si>
  <si>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</si>
  <si>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</si>
  <si>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</si>
  <si>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</si>
  <si>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</si>
  <si>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</si>
  <si>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</si>
  <si>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</si>
  <si>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</si>
  <si>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</si>
  <si>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</si>
  <si>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</si>
  <si>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</si>
  <si>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</si>
  <si>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</si>
  <si>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</si>
  <si>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</si>
  <si>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</si>
  <si>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</si>
  <si>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</si>
  <si>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</si>
  <si>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</si>
  <si>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</si>
  <si>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</si>
  <si>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</si>
  <si>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</si>
  <si>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</si>
  <si>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</si>
  <si>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</si>
  <si>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</si>
  <si>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</si>
  <si>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</si>
  <si>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</si>
  <si>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</si>
  <si>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</si>
  <si>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</si>
  <si>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</si>
  <si>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</si>
  <si>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</si>
  <si>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</si>
  <si>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</si>
  <si>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</si>
  <si>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</si>
  <si>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</si>
  <si>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</si>
  <si>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</si>
  <si>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</si>
  <si>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</si>
  <si>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</si>
  <si>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</si>
  <si>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</si>
  <si>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</si>
  <si>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</si>
  <si>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</si>
  <si>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</si>
  <si>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</si>
  <si>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</si>
  <si>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</si>
  <si>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</si>
  <si>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</si>
  <si>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</si>
  <si>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</si>
  <si>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</si>
  <si>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</si>
  <si>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</si>
  <si>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</si>
  <si>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</si>
  <si>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</si>
  <si>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</si>
  <si>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</si>
  <si>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</si>
  <si>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</si>
  <si>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</si>
  <si>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</si>
  <si>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</si>
  <si>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</si>
  <si>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</si>
  <si>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</si>
  <si>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</si>
  <si>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</si>
  <si>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</si>
  <si>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</si>
  <si>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</si>
  <si>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</si>
  <si>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</si>
  <si>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</si>
  <si>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</si>
  <si>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</si>
  <si>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</si>
  <si>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</si>
  <si>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</si>
  <si>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</si>
  <si>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</si>
  <si>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</si>
  <si>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</si>
  <si>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</si>
  <si>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</si>
  <si>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</si>
  <si>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</si>
  <si>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</si>
  <si>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</si>
  <si>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</si>
  <si>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</si>
  <si>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</si>
  <si>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</si>
  <si>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</si>
  <si>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</si>
  <si>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</si>
  <si>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</si>
  <si>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</si>
  <si>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</si>
  <si>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</si>
  <si>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</si>
  <si>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</si>
  <si>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</si>
  <si>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</si>
  <si>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</si>
  <si>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</si>
  <si>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</si>
  <si>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</si>
  <si>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</si>
  <si>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</si>
  <si>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</si>
  <si>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</si>
  <si>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</si>
  <si>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</si>
  <si>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</si>
  <si>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</si>
  <si>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</si>
  <si>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</si>
  <si>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</si>
  <si>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</si>
  <si>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</si>
  <si>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</si>
  <si>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</si>
  <si>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</si>
  <si>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</si>
  <si>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</si>
  <si>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</si>
  <si>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</si>
  <si>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</si>
  <si>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</si>
  <si>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</si>
  <si>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</si>
  <si>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</si>
  <si>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</si>
  <si>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</si>
  <si>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</si>
  <si>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</si>
  <si>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</si>
  <si>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</si>
  <si>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</si>
  <si>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</si>
  <si>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</si>
  <si>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</si>
  <si>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</si>
  <si>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</si>
  <si>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</si>
  <si>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</si>
  <si>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</si>
  <si>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</si>
  <si>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</si>
  <si>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</si>
  <si>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</si>
  <si>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</si>
  <si>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</si>
  <si>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</si>
  <si>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</si>
  <si>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</si>
  <si>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</si>
  <si>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</si>
  <si>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</si>
  <si>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</si>
  <si>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</si>
  <si>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</si>
  <si>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</si>
  <si>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</si>
  <si>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</si>
  <si>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</si>
  <si>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</si>
  <si>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</si>
  <si>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</si>
  <si>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</si>
  <si>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</si>
  <si>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</si>
  <si>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</si>
  <si>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</si>
  <si>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</si>
  <si>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</si>
  <si>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</si>
  <si>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</si>
  <si>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</si>
  <si>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</si>
  <si>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</si>
  <si>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</si>
  <si>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</si>
  <si>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</si>
  <si>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</si>
  <si>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</si>
  <si>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</si>
  <si>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</si>
  <si>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</si>
  <si>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</si>
  <si>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</si>
  <si>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</si>
  <si>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</si>
  <si>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</si>
  <si>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</si>
  <si>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</si>
  <si>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</si>
  <si>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</si>
  <si>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</si>
  <si>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</si>
  <si>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</si>
  <si>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</si>
  <si>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</si>
  <si>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</si>
  <si>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</si>
  <si>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</si>
  <si>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</si>
  <si>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</si>
  <si>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</si>
  <si>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</si>
  <si>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</si>
  <si>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</si>
  <si>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</si>
  <si>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</si>
  <si>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</si>
  <si>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</si>
  <si>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</si>
  <si>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</si>
  <si>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</si>
  <si>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</si>
  <si>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</si>
  <si>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</si>
  <si>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</si>
  <si>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</si>
  <si>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</si>
  <si>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</si>
  <si>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</si>
  <si>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</si>
  <si>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</si>
  <si>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</si>
  <si>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</si>
  <si>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</si>
  <si>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</si>
  <si>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</si>
  <si>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</si>
  <si>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</si>
  <si>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</si>
  <si>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</si>
  <si>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</si>
  <si>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</si>
  <si>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</si>
  <si>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</si>
  <si>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</si>
  <si>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</si>
  <si>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</si>
  <si>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</si>
  <si>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</si>
  <si>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</si>
  <si>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</si>
  <si>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</si>
  <si>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</si>
  <si>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</si>
  <si>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</si>
  <si>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</si>
  <si>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</si>
  <si>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</si>
  <si>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</si>
  <si>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</si>
  <si>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</si>
  <si>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</si>
  <si>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</si>
  <si>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</si>
  <si>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</si>
  <si>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</si>
  <si>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</si>
  <si>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</si>
  <si>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</si>
  <si>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</si>
  <si>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</si>
  <si>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</si>
  <si>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</si>
  <si>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</si>
  <si>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</si>
  <si>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</si>
  <si>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</si>
  <si>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</si>
  <si>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</si>
  <si>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</si>
  <si>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</si>
  <si>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</si>
  <si>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</si>
  <si>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</si>
  <si>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</si>
  <si>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</si>
  <si>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</si>
  <si>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</si>
  <si>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</si>
  <si>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</si>
  <si>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</si>
  <si>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</si>
  <si>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</si>
  <si>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</si>
  <si>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</si>
  <si>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</si>
  <si>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</si>
  <si>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</si>
  <si>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</si>
  <si>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</si>
  <si>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</si>
  <si>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</si>
  <si>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</si>
  <si>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</si>
  <si>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</si>
  <si>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</si>
  <si>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</si>
  <si>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</si>
  <si>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</si>
  <si>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</si>
  <si>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</si>
  <si>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</si>
  <si>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</si>
  <si>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</si>
  <si>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</si>
  <si>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</si>
  <si>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</si>
  <si>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</si>
  <si>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</si>
  <si>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</si>
  <si>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</si>
  <si>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</si>
  <si>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</si>
  <si>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</si>
  <si>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</si>
  <si>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</si>
  <si>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</si>
  <si>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</si>
  <si>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</si>
  <si>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</si>
  <si>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</si>
  <si>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</si>
  <si>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</si>
  <si>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</si>
  <si>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</si>
  <si>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</si>
  <si>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</si>
  <si>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</si>
  <si>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</si>
  <si>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</si>
  <si>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</si>
  <si>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</si>
  <si>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</si>
  <si>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</si>
  <si>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</si>
  <si>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</si>
  <si>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</si>
  <si>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</si>
  <si>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</si>
  <si>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</si>
  <si>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</si>
  <si>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</si>
  <si>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</si>
  <si>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</si>
  <si>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</si>
  <si>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</si>
  <si>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</si>
  <si>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</si>
  <si>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</si>
  <si>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</si>
  <si>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</si>
  <si>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</si>
  <si>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</si>
  <si>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</si>
  <si>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</si>
  <si>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</si>
  <si>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</si>
  <si>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</si>
  <si>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</si>
  <si>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</si>
  <si>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</si>
  <si>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</si>
  <si>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</si>
  <si>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</si>
  <si>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</si>
  <si>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</si>
  <si>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</si>
  <si>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</si>
  <si>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</si>
  <si>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</si>
  <si>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</si>
  <si>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</si>
  <si>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</si>
  <si>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</si>
  <si>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</si>
  <si>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</si>
  <si>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</si>
  <si>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</si>
  <si>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</si>
  <si>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</si>
  <si>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</si>
  <si>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</si>
  <si>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</si>
  <si>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</si>
  <si>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</si>
  <si>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</si>
  <si>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</si>
  <si>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</si>
  <si>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</si>
  <si>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</si>
  <si>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</si>
  <si>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</si>
  <si>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</si>
  <si>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</si>
  <si>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</si>
  <si>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</si>
  <si>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</si>
  <si>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</si>
  <si>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</si>
  <si>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</si>
  <si>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</si>
  <si>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</si>
  <si>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</si>
  <si>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</si>
  <si>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</si>
  <si>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</si>
  <si>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</si>
  <si>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</si>
  <si>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</si>
  <si>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</si>
  <si>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</si>
  <si>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</si>
  <si>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</si>
  <si>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</si>
  <si>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</si>
  <si>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</si>
  <si>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</si>
  <si>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</si>
  <si>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</si>
  <si>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</si>
  <si>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</si>
  <si>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</si>
  <si>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</si>
  <si>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</si>
  <si>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</si>
  <si>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</si>
  <si>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</si>
  <si>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</si>
  <si>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</si>
  <si>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</si>
  <si>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</si>
  <si>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</si>
  <si>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</si>
  <si>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</si>
  <si>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</si>
  <si>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</si>
  <si>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</si>
  <si>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</si>
  <si>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</si>
  <si>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</si>
  <si>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</si>
  <si>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</si>
  <si>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</si>
  <si>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</si>
  <si>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</si>
  <si>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</si>
  <si>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</si>
  <si>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</si>
  <si>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</si>
  <si>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</si>
  <si>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</si>
  <si>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</si>
  <si>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</si>
  <si>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</si>
  <si>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</si>
  <si>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</si>
  <si>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</si>
  <si>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</si>
  <si>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</si>
  <si>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</si>
  <si>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</si>
  <si>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</si>
  <si>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</si>
  <si>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</si>
  <si>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</si>
  <si>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</si>
  <si>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</si>
  <si>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</si>
  <si>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</si>
  <si>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</si>
  <si>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</si>
  <si>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</si>
  <si>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</si>
  <si>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</si>
  <si>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</si>
  <si>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</si>
  <si>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</si>
  <si>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</si>
  <si>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</si>
  <si>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</si>
  <si>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</si>
  <si>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</si>
  <si>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</si>
  <si>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</si>
  <si>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</si>
  <si>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</si>
  <si>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</si>
  <si>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</si>
  <si>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</si>
  <si>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</si>
  <si>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</si>
  <si>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</si>
  <si>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</si>
  <si>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</si>
  <si>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</si>
  <si>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</si>
  <si>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</si>
  <si>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</si>
  <si>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</si>
  <si>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</si>
  <si>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</si>
  <si>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</si>
  <si>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</si>
  <si>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</si>
  <si>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</si>
  <si>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</si>
  <si>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</si>
  <si>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</si>
  <si>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</si>
  <si>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</si>
  <si>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</si>
  <si>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</si>
  <si>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</si>
  <si>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</si>
  <si>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</si>
  <si>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</si>
  <si>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</si>
  <si>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</si>
  <si>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</si>
  <si>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</si>
  <si>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</si>
  <si>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</si>
  <si>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</si>
  <si>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</si>
  <si>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</si>
  <si>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</si>
  <si>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</si>
  <si>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</si>
  <si>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</si>
  <si>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</si>
  <si>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</si>
  <si>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</si>
  <si>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</si>
  <si>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</si>
  <si>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</si>
  <si>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</si>
  <si>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</si>
  <si>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</si>
  <si>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</si>
  <si>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</si>
  <si>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</si>
  <si>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</si>
  <si>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</si>
  <si>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</si>
  <si>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</si>
  <si>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</si>
  <si>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</si>
  <si>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</si>
  <si>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</si>
  <si>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</si>
  <si>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</si>
  <si>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</si>
  <si>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</si>
  <si>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</si>
  <si>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</si>
  <si>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</si>
  <si>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</si>
  <si>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</si>
  <si>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</si>
  <si>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</si>
  <si>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</si>
  <si>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</si>
  <si>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</si>
  <si>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</si>
  <si>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</si>
  <si>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</si>
  <si>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</si>
  <si>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</si>
  <si>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</si>
  <si>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</si>
  <si>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</si>
  <si>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</si>
  <si>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</si>
  <si>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</si>
  <si>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</si>
  <si>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</si>
  <si>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</si>
  <si>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</si>
  <si>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</si>
  <si>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</si>
  <si>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</si>
  <si>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</si>
  <si>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</si>
  <si>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</si>
  <si>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</si>
  <si>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</si>
  <si>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</si>
  <si>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</si>
  <si>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</si>
  <si>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</si>
  <si>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</si>
  <si>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</si>
  <si>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</si>
  <si>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</si>
  <si>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</si>
  <si>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</si>
  <si>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</si>
  <si>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</si>
  <si>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</si>
  <si>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</si>
  <si>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</si>
  <si>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</si>
  <si>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</si>
  <si>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</si>
  <si>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</si>
  <si>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</si>
  <si>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</si>
  <si>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</si>
  <si>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</si>
  <si>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</si>
  <si>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</si>
  <si>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</si>
  <si>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</si>
  <si>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</si>
  <si>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</si>
  <si>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</si>
  <si>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</si>
  <si>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</si>
  <si>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</si>
  <si>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</si>
  <si>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</si>
  <si>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</si>
  <si>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</si>
  <si>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</si>
  <si>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</si>
  <si>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</si>
  <si>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</si>
  <si>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</si>
  <si>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</si>
  <si>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</si>
  <si>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</si>
  <si>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</si>
  <si>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</si>
  <si>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</si>
  <si>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</si>
  <si>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</si>
  <si>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</si>
  <si>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</si>
  <si>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</si>
  <si>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</si>
  <si>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</si>
  <si>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</si>
  <si>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</si>
  <si>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</si>
  <si>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</si>
  <si>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</si>
  <si>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</si>
  <si>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</si>
  <si>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</si>
  <si>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</si>
  <si>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</si>
  <si>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</si>
  <si>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</si>
  <si>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</si>
  <si>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</si>
  <si>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</si>
  <si>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</si>
  <si>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</si>
  <si>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</si>
  <si>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</si>
  <si>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</si>
  <si>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</si>
  <si>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</si>
  <si>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</si>
  <si>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</si>
  <si>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</si>
  <si>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</si>
  <si>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</si>
  <si>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</si>
  <si>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</si>
  <si>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</si>
  <si>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</si>
  <si>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</si>
  <si>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</si>
  <si>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</si>
  <si>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</si>
  <si>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</si>
  <si>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</si>
  <si>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</si>
  <si>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</si>
  <si>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</si>
  <si>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</si>
  <si>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</si>
  <si>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</si>
  <si>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</si>
  <si>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</si>
  <si>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</si>
  <si>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</si>
  <si>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</si>
  <si>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</si>
  <si>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</si>
  <si>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</si>
  <si>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</si>
  <si>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</si>
  <si>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</si>
  <si>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</si>
  <si>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</si>
  <si>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</si>
  <si>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</si>
  <si>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</si>
  <si>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</si>
  <si>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</si>
  <si>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</si>
  <si>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</si>
  <si>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</si>
  <si>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</si>
  <si>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</si>
  <si>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</si>
  <si>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</si>
  <si>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</si>
  <si>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</si>
  <si>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</si>
  <si>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</si>
  <si>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</si>
  <si>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</si>
  <si>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</si>
  <si>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</si>
  <si>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</si>
  <si>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</si>
  <si>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</si>
  <si>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</si>
  <si>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</si>
  <si>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</si>
  <si>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</si>
  <si>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</si>
  <si>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</si>
  <si>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</si>
  <si>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</si>
  <si>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</si>
  <si>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</si>
  <si>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</si>
  <si>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</si>
  <si>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</si>
  <si>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</si>
  <si>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</si>
  <si>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</si>
  <si>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</si>
  <si>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</si>
  <si>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</si>
  <si>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</si>
  <si>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</si>
  <si>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</si>
  <si>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</si>
  <si>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</si>
  <si>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</si>
  <si>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</si>
  <si>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</si>
  <si>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</si>
  <si>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</si>
  <si>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</si>
  <si>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</si>
  <si>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</si>
  <si>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</si>
  <si>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</si>
  <si>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</si>
  <si>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</si>
  <si>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</si>
  <si>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</si>
  <si>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</si>
  <si>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</si>
  <si>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</si>
  <si>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</si>
  <si>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</si>
  <si>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</si>
  <si>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</si>
  <si>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</si>
  <si>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</si>
  <si>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</si>
  <si>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</si>
  <si>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</si>
  <si>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</si>
  <si>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</si>
  <si>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</si>
  <si>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</si>
  <si>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</si>
  <si>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</si>
  <si>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</si>
  <si>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</si>
  <si>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</si>
  <si>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</si>
  <si>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</si>
  <si>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</si>
  <si>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</si>
  <si>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</si>
  <si>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</si>
  <si>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</si>
  <si>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</si>
  <si>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</si>
  <si>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</si>
  <si>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</si>
  <si>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</si>
  <si>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</si>
  <si>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</si>
  <si>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</si>
  <si>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</si>
  <si>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</si>
  <si>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</si>
  <si>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</si>
  <si>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</si>
  <si>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</si>
  <si>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</si>
  <si>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</si>
  <si>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</si>
  <si>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</si>
  <si>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</si>
  <si>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</si>
  <si>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</si>
  <si>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</si>
  <si>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</si>
  <si>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</si>
  <si>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</si>
  <si>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</si>
  <si>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</si>
  <si>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</si>
  <si>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</si>
  <si>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</si>
  <si>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</si>
  <si>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</si>
  <si>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</si>
  <si>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</si>
  <si>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</si>
  <si>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</si>
  <si>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</si>
  <si>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</si>
  <si>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</si>
  <si>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</si>
  <si>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</si>
  <si>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</si>
  <si>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</si>
  <si>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</si>
  <si>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</si>
  <si>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</si>
  <si>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</si>
  <si>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</si>
  <si>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</si>
  <si>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</si>
  <si>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</si>
  <si>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</si>
  <si>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</si>
  <si>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</si>
  <si>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</si>
  <si>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</si>
  <si>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</si>
  <si>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</si>
  <si>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</si>
  <si>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</si>
  <si>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</si>
  <si>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</si>
  <si>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</si>
  <si>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</si>
  <si>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</si>
  <si>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</si>
  <si>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</si>
  <si>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</si>
  <si>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</si>
  <si>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</si>
  <si>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</si>
  <si>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</si>
  <si>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</si>
  <si>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</si>
  <si>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</si>
  <si>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</si>
  <si>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</si>
  <si>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</si>
  <si>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</si>
  <si>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</si>
  <si>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</si>
  <si>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</si>
  <si>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</si>
  <si>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</si>
  <si>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</si>
  <si>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</si>
  <si>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</si>
  <si>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</si>
  <si>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</si>
  <si>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</si>
  <si>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</si>
  <si>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</si>
  <si>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</si>
  <si>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</si>
  <si>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</si>
  <si>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</si>
  <si>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</si>
  <si>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</si>
  <si>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</si>
  <si>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</si>
  <si>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</si>
  <si>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</si>
  <si>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</si>
  <si>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</si>
  <si>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</si>
  <si>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</si>
  <si>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</si>
  <si>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</si>
  <si>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</si>
  <si>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</si>
  <si>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</si>
  <si>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</si>
  <si>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</si>
  <si>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</si>
  <si>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</si>
  <si>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</si>
  <si>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</si>
  <si>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</si>
  <si>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</si>
  <si>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</si>
  <si>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</si>
  <si>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</si>
  <si>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</si>
  <si>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</si>
  <si>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</si>
  <si>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</si>
  <si>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</si>
  <si>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</si>
  <si>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</si>
  <si>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</si>
  <si>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</si>
  <si>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</si>
  <si>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</si>
  <si>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</si>
  <si>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</si>
  <si>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</si>
  <si>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</si>
  <si>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</si>
  <si>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</si>
  <si>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</si>
  <si>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</si>
  <si>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</si>
  <si>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</si>
  <si>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</si>
  <si>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</si>
  <si>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</si>
  <si>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</si>
  <si>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</si>
  <si>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</si>
  <si>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</si>
  <si>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</si>
  <si>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</si>
  <si>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</si>
  <si>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</si>
  <si>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</si>
  <si>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</si>
  <si>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</si>
  <si>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</si>
  <si>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</si>
  <si>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</si>
  <si>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</si>
  <si>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</si>
  <si>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</si>
  <si>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</si>
  <si>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</si>
  <si>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</si>
  <si>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</si>
  <si>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</si>
  <si>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</si>
  <si>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</si>
  <si>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</si>
  <si>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</si>
  <si>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</si>
  <si>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</si>
  <si>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</si>
  <si>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</si>
  <si>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</si>
  <si>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</si>
  <si>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</si>
  <si>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</si>
  <si>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</si>
  <si>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</si>
  <si>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</si>
  <si>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</si>
  <si>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</si>
  <si>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</si>
  <si>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</si>
  <si>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</si>
  <si>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</si>
  <si>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</si>
  <si>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</si>
  <si>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</si>
  <si>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</si>
  <si>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</si>
  <si>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</si>
  <si>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</si>
  <si>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</si>
  <si>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</si>
  <si>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</si>
  <si>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</si>
  <si>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</si>
  <si>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</si>
  <si>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</si>
  <si>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</si>
  <si>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</si>
  <si>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</si>
  <si>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</si>
  <si>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</si>
  <si>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</si>
  <si>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</si>
  <si>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</si>
  <si>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</si>
  <si>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</si>
  <si>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</si>
  <si>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</si>
  <si>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</si>
  <si>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</si>
  <si>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</si>
  <si>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</si>
  <si>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</si>
  <si>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</si>
  <si>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</si>
  <si>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</si>
  <si>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</si>
  <si>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</si>
  <si>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</si>
  <si>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</si>
  <si>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</si>
  <si>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</si>
  <si>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</si>
  <si>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</si>
  <si>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</si>
  <si>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</si>
  <si>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</si>
  <si>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</si>
  <si>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</si>
  <si>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</si>
  <si>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</si>
  <si>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</si>
  <si>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</si>
  <si>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</si>
  <si>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</si>
  <si>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</si>
  <si>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</si>
  <si>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</si>
  <si>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</si>
  <si>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</si>
  <si>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</si>
  <si>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</si>
  <si>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</si>
  <si>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</si>
  <si>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</si>
  <si>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</si>
  <si>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</si>
  <si>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</si>
  <si>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</si>
  <si>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</si>
  <si>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</si>
  <si>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</si>
  <si>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</si>
  <si>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</si>
  <si>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</si>
  <si>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</si>
  <si>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</si>
  <si>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</si>
  <si>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</si>
  <si>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</si>
  <si>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</si>
  <si>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</si>
  <si>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</si>
  <si>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</si>
  <si>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</si>
  <si>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</si>
  <si>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</si>
  <si>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</si>
  <si>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</si>
  <si>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</si>
  <si>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</si>
  <si>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</si>
  <si>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</si>
  <si>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</si>
  <si>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</si>
  <si>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</si>
  <si>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</si>
  <si>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</si>
  <si>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</si>
  <si>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</si>
  <si>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</si>
  <si>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</si>
  <si>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</si>
  <si>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</si>
  <si>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</si>
  <si>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</si>
  <si>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</si>
  <si>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</si>
  <si>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</si>
  <si>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</si>
  <si>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</si>
  <si>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</si>
  <si>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</si>
  <si>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</si>
  <si>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</si>
  <si>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</si>
  <si>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</si>
  <si>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</si>
  <si>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</si>
  <si>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</si>
  <si>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</si>
  <si>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</si>
  <si>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</si>
  <si>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</si>
  <si>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</si>
  <si>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</si>
  <si>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</si>
  <si>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</si>
  <si>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</si>
  <si>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</si>
  <si>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</si>
  <si>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</si>
  <si>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</si>
  <si>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</si>
  <si>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</si>
  <si>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</si>
  <si>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</si>
  <si>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</si>
  <si>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</si>
  <si>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</si>
  <si>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</si>
  <si>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</si>
  <si>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</si>
  <si>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</si>
  <si>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</si>
  <si>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</si>
  <si>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</si>
  <si>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</si>
  <si>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</si>
  <si>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</si>
  <si>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</si>
  <si>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</si>
  <si>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</si>
  <si>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</si>
  <si>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</si>
  <si>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</si>
  <si>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</si>
  <si>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</si>
  <si>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</si>
  <si>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</si>
  <si>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</si>
  <si>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</si>
  <si>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</si>
  <si>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</si>
  <si>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</si>
  <si>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</si>
  <si>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</si>
  <si>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</si>
  <si>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</si>
  <si>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</si>
  <si>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</si>
  <si>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</si>
  <si>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</si>
  <si>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</si>
  <si>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</si>
  <si>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</si>
  <si>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</si>
  <si>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</si>
  <si>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</si>
  <si>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</si>
  <si>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</si>
  <si>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</si>
  <si>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</si>
  <si>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</si>
  <si>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</si>
  <si>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</si>
  <si>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</si>
  <si>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</si>
  <si>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</si>
  <si>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</si>
  <si>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</si>
  <si>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</si>
  <si>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</si>
  <si>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</si>
  <si>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</si>
  <si>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</si>
  <si>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</si>
  <si>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</si>
  <si>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</si>
  <si>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</si>
  <si>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</si>
  <si>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</si>
  <si>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</si>
  <si>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</si>
  <si>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</si>
  <si>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</si>
  <si>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</si>
  <si>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</si>
  <si>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</si>
  <si>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</si>
  <si>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</si>
  <si>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</si>
  <si>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</si>
  <si>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</si>
  <si>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</si>
  <si>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</si>
  <si>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</si>
  <si>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</si>
  <si>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</si>
  <si>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</si>
  <si>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</si>
  <si>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</si>
  <si>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</si>
  <si>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</si>
  <si>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</si>
  <si>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</si>
  <si>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</si>
  <si>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</si>
  <si>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</si>
  <si>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</si>
  <si>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</si>
  <si>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</si>
  <si>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</si>
  <si>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</si>
  <si>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</si>
  <si>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</si>
  <si>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</si>
  <si>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</si>
  <si>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</si>
  <si>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</si>
  <si>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</si>
  <si>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</si>
  <si>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</si>
  <si>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</si>
  <si>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</si>
  <si>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</si>
  <si>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</si>
  <si>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</si>
  <si>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</si>
  <si>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</si>
  <si>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</si>
  <si>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</si>
  <si>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</si>
  <si>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</si>
  <si>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</si>
  <si>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</si>
  <si>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</si>
  <si>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</si>
  <si>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</si>
  <si>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</si>
  <si>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</si>
  <si>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</si>
  <si>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</si>
  <si>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</si>
  <si>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</si>
  <si>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</si>
  <si>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</si>
  <si>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</si>
  <si>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</si>
  <si>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</si>
  <si>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</si>
  <si>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</si>
  <si>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</si>
  <si>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</si>
  <si>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</si>
  <si>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</si>
  <si>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</si>
  <si>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</si>
  <si>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</si>
  <si>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</si>
  <si>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</si>
  <si>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</si>
  <si>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</si>
  <si>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</si>
  <si>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</si>
  <si>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</si>
  <si>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</si>
  <si>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</si>
  <si>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</si>
  <si>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</si>
  <si>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</si>
  <si>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</si>
  <si>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</si>
  <si>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</si>
  <si>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</si>
  <si>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</si>
  <si>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</si>
  <si>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</si>
  <si>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</si>
  <si>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</si>
  <si>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</si>
  <si>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</si>
  <si>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</si>
  <si>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</si>
  <si>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</si>
  <si>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</si>
  <si>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</si>
  <si>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</si>
  <si>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</si>
  <si>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</si>
  <si>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</si>
  <si>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</si>
  <si>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</si>
  <si>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</si>
  <si>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</si>
  <si>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</si>
  <si>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</si>
  <si>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</si>
  <si>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</si>
  <si>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</si>
  <si>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</si>
  <si>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</si>
  <si>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</si>
  <si>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</si>
  <si>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</si>
  <si>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</si>
  <si>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</si>
  <si>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</si>
  <si>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</si>
  <si>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</si>
  <si>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</si>
  <si>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</si>
  <si>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</si>
  <si>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</si>
  <si>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</si>
  <si>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</si>
  <si>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</si>
  <si>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</si>
  <si>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</si>
  <si>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</si>
  <si>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</si>
  <si>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</si>
  <si>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</si>
  <si>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</si>
  <si>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</si>
  <si>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</si>
  <si>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</si>
  <si>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</si>
  <si>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</si>
  <si>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</si>
  <si>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</si>
  <si>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</si>
  <si>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</si>
  <si>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</si>
  <si>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</si>
  <si>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</si>
  <si>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</si>
  <si>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</si>
  <si>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</si>
  <si>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</si>
  <si>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</si>
  <si>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</si>
  <si>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</si>
  <si>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</si>
  <si>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</si>
  <si>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</si>
  <si>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</si>
  <si>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</si>
  <si>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</si>
  <si>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</si>
  <si>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</si>
  <si>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</si>
  <si>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</si>
  <si>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</si>
  <si>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</si>
  <si>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</si>
  <si>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</si>
  <si>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</si>
  <si>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</si>
  <si>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</si>
  <si>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</si>
  <si>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</si>
  <si>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</si>
  <si>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</si>
  <si>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</si>
  <si>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</si>
  <si>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</si>
  <si>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</si>
  <si>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</si>
  <si>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</si>
  <si>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</si>
  <si>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</si>
  <si>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</si>
  <si>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</si>
  <si>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</si>
  <si>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</si>
  <si>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</si>
  <si>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</si>
  <si>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</si>
  <si>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</si>
  <si>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</si>
  <si>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</si>
  <si>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</si>
  <si>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</si>
  <si>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</si>
  <si>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</si>
  <si>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</si>
  <si>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</si>
  <si>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</si>
  <si>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</si>
  <si>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</si>
  <si>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</si>
  <si>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</si>
  <si>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</si>
  <si>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</si>
  <si>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</si>
  <si>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</si>
  <si>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</si>
  <si>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</si>
  <si>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</si>
  <si>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</si>
  <si>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</si>
  <si>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</si>
  <si>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</si>
  <si>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</si>
  <si>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</si>
  <si>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</si>
  <si>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</si>
  <si>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</si>
  <si>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</si>
  <si>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</si>
  <si>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</si>
  <si>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</si>
  <si>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</si>
  <si>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</si>
  <si>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</si>
  <si>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</si>
  <si>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</si>
  <si>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</si>
  <si>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</si>
  <si>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</si>
  <si>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</si>
  <si>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</si>
  <si>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</si>
  <si>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</si>
  <si>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</si>
  <si>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</si>
  <si>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</si>
  <si>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</si>
  <si>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</si>
  <si>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</si>
  <si>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</si>
  <si>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</si>
  <si>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</si>
  <si>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</si>
  <si>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</si>
  <si>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</si>
  <si>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</si>
  <si>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</si>
  <si>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</si>
  <si>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</si>
  <si>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</si>
  <si>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</si>
  <si>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</si>
  <si>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</si>
  <si>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</si>
  <si>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</si>
  <si>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</si>
  <si>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</si>
  <si>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</si>
  <si>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</si>
  <si>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</si>
  <si>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</si>
  <si>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</si>
  <si>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</si>
  <si>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</si>
  <si>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</si>
  <si>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</si>
  <si>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</si>
  <si>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</si>
  <si>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</si>
  <si>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</si>
  <si>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</si>
  <si>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</si>
  <si>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</si>
  <si>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</si>
  <si>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</si>
  <si>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</si>
  <si>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</si>
  <si>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</si>
  <si>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</si>
  <si>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</si>
  <si>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</si>
  <si>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</si>
  <si>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</si>
  <si>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</si>
  <si>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</si>
  <si>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</si>
  <si>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</si>
  <si>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</si>
  <si>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</si>
  <si>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</si>
  <si>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</si>
  <si>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</si>
  <si>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</si>
  <si>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</si>
  <si>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</si>
  <si>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</si>
  <si>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</si>
  <si>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</si>
  <si>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</si>
  <si>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</si>
  <si>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</si>
  <si>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</si>
  <si>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</si>
  <si>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</si>
  <si>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</si>
  <si>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</si>
  <si>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</si>
  <si>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</si>
  <si>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</si>
  <si>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</si>
  <si>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</si>
  <si>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</si>
  <si>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</si>
  <si>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</si>
  <si>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</si>
  <si>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</si>
  <si>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</si>
  <si>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</si>
  <si>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</si>
  <si>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</si>
  <si>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</si>
  <si>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</si>
  <si>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</si>
  <si>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</si>
  <si>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</si>
  <si>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</si>
  <si>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</si>
  <si>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</si>
  <si>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</si>
  <si>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</si>
  <si>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</si>
  <si>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</si>
  <si>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</si>
  <si>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</si>
  <si>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</si>
  <si>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</si>
  <si>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</si>
  <si>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</si>
  <si>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</si>
  <si>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</si>
  <si>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</si>
  <si>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</si>
  <si>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</si>
  <si>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</si>
  <si>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</si>
  <si>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</si>
  <si>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</si>
  <si>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</si>
  <si>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</si>
  <si>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</si>
  <si>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</si>
  <si>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</si>
  <si>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</si>
  <si>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</si>
  <si>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</si>
  <si>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</si>
  <si>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</si>
  <si>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</si>
  <si>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</si>
  <si>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</si>
  <si>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</si>
  <si>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</si>
  <si>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</si>
  <si>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</si>
  <si>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</si>
  <si>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</si>
  <si>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</si>
  <si>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</si>
  <si>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</si>
  <si>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</si>
  <si>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</si>
  <si>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</si>
  <si>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</si>
  <si>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</si>
  <si>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</si>
  <si>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</si>
  <si>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</si>
  <si>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</si>
  <si>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</si>
  <si>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</si>
  <si>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</si>
  <si>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</si>
  <si>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</si>
  <si>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</si>
  <si>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</si>
  <si>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</si>
  <si>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</si>
  <si>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</si>
  <si>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</si>
  <si>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</si>
  <si>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</si>
  <si>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</si>
  <si>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</si>
  <si>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</si>
  <si>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</si>
  <si>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</si>
  <si>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</si>
  <si>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</si>
  <si>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</si>
  <si>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</si>
  <si>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</si>
  <si>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</si>
  <si>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</si>
  <si>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</si>
  <si>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</si>
  <si>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</si>
  <si>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</si>
  <si>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</si>
  <si>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</si>
  <si>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</si>
  <si>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</si>
  <si>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</si>
  <si>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</si>
  <si>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</si>
  <si>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</si>
  <si>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</si>
  <si>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</si>
  <si>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</si>
  <si>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</si>
  <si>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</si>
  <si>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</si>
  <si>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</si>
  <si>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</si>
  <si>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</si>
  <si>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</si>
  <si>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</si>
  <si>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</si>
  <si>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</si>
  <si>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</si>
  <si>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</si>
  <si>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</si>
  <si>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</si>
  <si>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</si>
  <si>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</si>
  <si>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</si>
  <si>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</si>
  <si>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</si>
  <si>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</si>
  <si>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</si>
  <si>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</si>
  <si>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</si>
  <si>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</si>
  <si>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</si>
  <si>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</si>
  <si>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</si>
  <si>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</si>
  <si>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</si>
  <si>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</si>
  <si>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</si>
  <si>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</si>
  <si>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</si>
  <si>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</si>
  <si>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</si>
  <si>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</si>
  <si>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</si>
  <si>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</si>
  <si>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</si>
  <si>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</si>
  <si>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</si>
  <si>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</si>
  <si>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</si>
  <si>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</si>
  <si>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</si>
  <si>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</si>
  <si>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</si>
  <si>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</si>
  <si>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</si>
  <si>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</si>
  <si>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</si>
  <si>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</si>
  <si>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</si>
  <si>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</si>
  <si>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</si>
  <si>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</si>
  <si>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</si>
  <si>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</si>
  <si>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</si>
  <si>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</si>
  <si>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</si>
  <si>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</si>
  <si>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</si>
  <si>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</si>
  <si>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</si>
  <si>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</si>
  <si>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</si>
  <si>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</si>
  <si>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</si>
  <si>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</si>
  <si>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</si>
  <si>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</si>
  <si>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</si>
  <si>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</si>
  <si>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</si>
  <si>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</si>
  <si>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</si>
  <si>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</si>
  <si>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</si>
  <si>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</si>
  <si>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</si>
  <si>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</si>
  <si>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</si>
  <si>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</si>
  <si>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</si>
  <si>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</si>
  <si>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</si>
  <si>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</si>
  <si>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</si>
  <si>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</si>
  <si>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</si>
  <si>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</si>
  <si>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</si>
  <si>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</si>
  <si>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</si>
  <si>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</si>
  <si>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</si>
  <si>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</si>
  <si>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</si>
  <si>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</si>
  <si>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</si>
  <si>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</si>
  <si>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</si>
  <si>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</si>
  <si>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</si>
  <si>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</si>
  <si>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</si>
  <si>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</si>
  <si>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</si>
  <si>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</si>
  <si>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</si>
  <si>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</si>
  <si>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</si>
  <si>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</si>
  <si>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</si>
  <si>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</si>
  <si>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</si>
  <si>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</si>
  <si>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</si>
  <si>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</si>
  <si>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</si>
  <si>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</si>
  <si>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</si>
  <si>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</si>
  <si>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</si>
  <si>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</si>
  <si>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</si>
  <si>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</si>
  <si>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</si>
  <si>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</si>
  <si>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</si>
  <si>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</si>
  <si>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</si>
  <si>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</si>
  <si>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</si>
  <si>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</si>
  <si>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</si>
  <si>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</si>
  <si>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</si>
  <si>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</si>
  <si>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</si>
  <si>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</si>
  <si>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</si>
  <si>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</si>
  <si>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</si>
  <si>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</si>
  <si>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</si>
  <si>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</si>
  <si>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</si>
  <si>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</si>
  <si>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</si>
  <si>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</si>
  <si>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</si>
  <si>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</si>
  <si>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</si>
  <si>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</si>
  <si>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</si>
  <si>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</si>
  <si>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</si>
  <si>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</si>
  <si>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</si>
  <si>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</si>
  <si>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</si>
  <si>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</si>
  <si>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</si>
  <si>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</si>
  <si>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</si>
  <si>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</si>
  <si>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</si>
  <si>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</si>
  <si>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</si>
  <si>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</si>
  <si>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</si>
  <si>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</si>
  <si>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</si>
  <si>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</si>
  <si>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</si>
  <si>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</si>
  <si>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</si>
  <si>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</si>
  <si>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</si>
  <si>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</si>
  <si>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</si>
  <si>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</si>
  <si>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</si>
  <si>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</si>
  <si>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</si>
  <si>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</si>
  <si>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</si>
  <si>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</si>
  <si>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</si>
  <si>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</si>
  <si>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</si>
  <si>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</si>
  <si>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</si>
  <si>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</si>
  <si>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</si>
  <si>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</si>
  <si>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</si>
  <si>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</si>
  <si>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</si>
  <si>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</si>
  <si>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</si>
  <si>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</si>
  <si>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</si>
  <si>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</si>
  <si>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</si>
  <si>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</si>
  <si>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</si>
  <si>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</si>
  <si>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</si>
  <si>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</si>
  <si>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</si>
  <si>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</si>
  <si>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</si>
  <si>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</si>
  <si>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</si>
  <si>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</si>
  <si>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</si>
  <si>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</si>
  <si>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</si>
  <si>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</si>
  <si>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</si>
  <si>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</si>
  <si>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</si>
  <si>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</si>
  <si>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</si>
  <si>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</si>
  <si>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</si>
  <si>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</si>
  <si>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</si>
  <si>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</si>
  <si>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</si>
  <si>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</si>
  <si>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</si>
  <si>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</si>
  <si>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</si>
  <si>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</si>
  <si>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</si>
  <si>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</si>
  <si>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</si>
  <si>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</si>
  <si>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</si>
  <si>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</si>
  <si>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</si>
  <si>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</si>
  <si>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</si>
  <si>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</si>
  <si>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</si>
  <si>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</si>
  <si>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</si>
  <si>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</si>
  <si>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</si>
  <si>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</si>
  <si>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</si>
  <si>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</si>
  <si>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</si>
  <si>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</si>
  <si>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</si>
  <si>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</si>
  <si>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</si>
  <si>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</si>
  <si>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</si>
  <si>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</si>
  <si>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</si>
  <si>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</si>
  <si>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</si>
  <si>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</si>
  <si>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</si>
  <si>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</si>
  <si>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</si>
  <si>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</si>
  <si>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</si>
  <si>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</si>
  <si>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</si>
  <si>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</si>
  <si>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</si>
  <si>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</si>
  <si>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</si>
  <si>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</si>
  <si>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</si>
  <si>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</si>
  <si>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</si>
  <si>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</si>
  <si>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</si>
  <si>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</si>
  <si>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</si>
  <si>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</si>
  <si>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</si>
  <si>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</si>
  <si>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</si>
  <si>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</si>
  <si>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</si>
  <si>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</si>
  <si>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</si>
  <si>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</si>
  <si>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</si>
  <si>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</si>
  <si>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</si>
  <si>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</si>
  <si>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</si>
  <si>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</si>
  <si>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</si>
  <si>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</si>
  <si>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</si>
  <si>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</si>
  <si>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</si>
  <si>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</si>
  <si>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</si>
  <si>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</si>
  <si>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</si>
  <si>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</si>
  <si>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</si>
  <si>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</si>
  <si>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</si>
  <si>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</si>
  <si>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</si>
  <si>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</si>
  <si>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</si>
  <si>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</si>
  <si>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</si>
  <si>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</si>
  <si>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</si>
  <si>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</si>
  <si>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</si>
  <si>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</si>
  <si>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</si>
  <si>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</si>
  <si>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</si>
  <si>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</si>
  <si>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</si>
  <si>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</si>
  <si>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</si>
  <si>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</si>
  <si>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</si>
  <si>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</si>
  <si>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</si>
  <si>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</si>
  <si>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</si>
  <si>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</si>
  <si>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</si>
  <si>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</si>
  <si>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</si>
  <si>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</si>
  <si>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</si>
  <si>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</si>
  <si>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</si>
  <si>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</si>
  <si>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</si>
  <si>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</si>
  <si>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</si>
  <si>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</si>
  <si>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</si>
  <si>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</si>
  <si>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</si>
  <si>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</si>
  <si>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</si>
  <si>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</si>
  <si>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</si>
  <si>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</si>
  <si>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</si>
  <si>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</si>
  <si>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</si>
  <si>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</si>
  <si>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</si>
  <si>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</si>
  <si>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</si>
  <si>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</si>
  <si>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</si>
  <si>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</si>
  <si>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</si>
  <si>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</si>
  <si>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</si>
  <si>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</si>
  <si>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</si>
  <si>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</si>
  <si>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</si>
  <si>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</si>
  <si>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</si>
  <si>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</si>
  <si>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</si>
  <si>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</si>
  <si>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</si>
  <si>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</si>
  <si>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</si>
  <si>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</si>
  <si>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</si>
  <si>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</si>
  <si>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</si>
  <si>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</si>
  <si>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</si>
  <si>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</si>
  <si>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</si>
  <si>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</si>
  <si>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</si>
  <si>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</si>
  <si>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</si>
  <si>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</si>
  <si>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</si>
  <si>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</si>
  <si>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</si>
  <si>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</si>
  <si>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</si>
  <si>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</si>
  <si>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</si>
  <si>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</si>
  <si>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</si>
  <si>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</si>
  <si>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</si>
  <si>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</si>
  <si>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</si>
  <si>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</si>
  <si>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</si>
  <si>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</si>
  <si>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</si>
  <si>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</si>
  <si>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</si>
  <si>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</si>
  <si>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</si>
  <si>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</si>
  <si>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</si>
  <si>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</si>
  <si>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</si>
  <si>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</si>
  <si>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</si>
  <si>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</si>
  <si>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</si>
  <si>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</si>
  <si>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</si>
  <si>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</si>
  <si>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</si>
  <si>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</si>
  <si>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</si>
  <si>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</si>
  <si>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</si>
  <si>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</si>
  <si>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</si>
  <si>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</si>
  <si>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</si>
  <si>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</si>
  <si>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</si>
  <si>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</si>
  <si>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</si>
  <si>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</si>
  <si>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</si>
  <si>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</si>
  <si>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</si>
  <si>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</si>
  <si>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</si>
  <si>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</si>
  <si>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</si>
  <si>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</si>
  <si>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</si>
  <si>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</si>
  <si>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</si>
  <si>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</si>
  <si>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</si>
  <si>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</si>
  <si>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</si>
  <si>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</si>
  <si>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</si>
  <si>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</si>
  <si>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</si>
  <si>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</si>
  <si>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</si>
  <si>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</si>
  <si>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</si>
  <si>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</si>
  <si>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</si>
  <si>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</si>
  <si>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</si>
  <si>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</si>
  <si>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</si>
  <si>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</si>
  <si>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</si>
  <si>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</si>
  <si>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</si>
  <si>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</si>
  <si>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</si>
  <si>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</si>
  <si>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</si>
  <si>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</si>
  <si>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</si>
  <si>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</si>
  <si>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</si>
  <si>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</si>
  <si>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</si>
  <si>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</si>
  <si>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</si>
  <si>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</si>
  <si>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</si>
  <si>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</si>
  <si>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</si>
  <si>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</si>
  <si>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</si>
  <si>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</si>
  <si>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</si>
  <si>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</si>
  <si>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</si>
  <si>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</si>
  <si>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</si>
  <si>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</si>
  <si>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</si>
  <si>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</si>
  <si>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</si>
  <si>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</si>
  <si>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</si>
  <si>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</si>
  <si>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</si>
  <si>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</si>
  <si>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</si>
  <si>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</si>
  <si>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</si>
  <si>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</si>
  <si>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</si>
  <si>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</si>
  <si>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</si>
  <si>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</si>
  <si>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</si>
  <si>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</si>
  <si>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</si>
  <si>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</si>
  <si>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</si>
  <si>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</si>
  <si>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</si>
  <si>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</si>
  <si>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</si>
  <si>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</si>
  <si>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</si>
  <si>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</si>
  <si>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</si>
  <si>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</si>
  <si>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</si>
  <si>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</si>
  <si>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</si>
  <si>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</si>
  <si>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</si>
  <si>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</si>
  <si>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</si>
  <si>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</si>
  <si>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</si>
  <si>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</si>
  <si>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</si>
  <si>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</si>
  <si>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</si>
  <si>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</si>
  <si>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</si>
  <si>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</si>
  <si>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</si>
  <si>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</si>
  <si>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</si>
  <si>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</si>
  <si>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</si>
  <si>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</si>
  <si>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</si>
  <si>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</si>
  <si>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</si>
  <si>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</si>
  <si>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</si>
  <si>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</si>
  <si>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</si>
  <si>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</si>
  <si>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</si>
  <si>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</si>
  <si>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</si>
  <si>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</si>
  <si>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</si>
  <si>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</si>
  <si>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</si>
  <si>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</si>
  <si>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</si>
  <si>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</si>
  <si>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</si>
  <si>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</si>
  <si>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</si>
  <si>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</si>
  <si>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</si>
  <si>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</si>
  <si>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</si>
  <si>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</si>
  <si>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</si>
  <si>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</si>
  <si>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</si>
  <si>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</si>
  <si>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</si>
  <si>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</si>
  <si>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</si>
  <si>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</si>
  <si>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</si>
  <si>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</si>
  <si>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</si>
  <si>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</si>
  <si>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</si>
  <si>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</si>
  <si>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</si>
  <si>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</si>
  <si>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</si>
  <si>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</si>
  <si>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</si>
  <si>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</si>
  <si>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</si>
  <si>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</si>
  <si>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</si>
  <si>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</si>
  <si>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</si>
  <si>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</si>
  <si>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</si>
  <si>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</si>
  <si>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</si>
  <si>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</si>
  <si>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</si>
  <si>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</si>
  <si>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</si>
  <si>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</si>
  <si>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</si>
  <si>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</si>
  <si>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</si>
  <si>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</si>
  <si>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</si>
  <si>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</si>
  <si>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</si>
  <si>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</si>
  <si>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</si>
  <si>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</si>
  <si>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</si>
  <si>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</si>
  <si>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</si>
  <si>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</si>
  <si>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</si>
  <si>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</si>
  <si>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</si>
  <si>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</si>
  <si>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</si>
  <si>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</si>
  <si>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</si>
  <si>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</si>
  <si>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</si>
  <si>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</si>
  <si>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</si>
  <si>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</si>
  <si>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</si>
  <si>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</si>
  <si>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</si>
  <si>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</si>
  <si>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</si>
  <si>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</si>
  <si>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</si>
  <si>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</si>
  <si>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</si>
  <si>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</si>
  <si>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</si>
  <si>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</si>
  <si>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</si>
  <si>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</si>
  <si>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</si>
  <si>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</si>
  <si>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</si>
  <si>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</si>
  <si>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</si>
  <si>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</si>
  <si>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</si>
  <si>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</si>
  <si>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</si>
  <si>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</si>
  <si>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</si>
  <si>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</si>
  <si>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</si>
  <si>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</si>
  <si>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</si>
  <si>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</si>
  <si>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</si>
  <si>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</si>
  <si>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</si>
  <si>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</si>
  <si>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</si>
  <si>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</si>
  <si>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</si>
  <si>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</si>
  <si>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</si>
  <si>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</si>
  <si>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</si>
  <si>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</si>
  <si>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</si>
  <si>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</si>
  <si>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</si>
  <si>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</si>
  <si>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</si>
  <si>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</si>
  <si>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</si>
  <si>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</si>
  <si>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</si>
  <si>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</si>
  <si>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</si>
  <si>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</si>
  <si>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</si>
  <si>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</si>
  <si>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</si>
  <si>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</si>
  <si>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</si>
  <si>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</si>
  <si>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</si>
  <si>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</si>
  <si>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</si>
  <si>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</si>
  <si>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</si>
  <si>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</si>
  <si>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</si>
  <si>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</si>
  <si>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</si>
  <si>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</si>
  <si>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</si>
  <si>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</si>
  <si>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</si>
  <si>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</si>
  <si>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</si>
  <si>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</si>
  <si>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</si>
  <si>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</si>
  <si>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</si>
  <si>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</si>
  <si>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</si>
  <si>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</si>
  <si>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</si>
  <si>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</si>
  <si>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</si>
  <si>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</si>
  <si>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</si>
  <si>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</si>
  <si>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</si>
  <si>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</si>
  <si>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</si>
  <si>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</si>
  <si>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</si>
  <si>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</si>
  <si>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</si>
  <si>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</si>
  <si>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</si>
  <si>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</si>
  <si>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</si>
  <si>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</si>
  <si>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</si>
  <si>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</si>
  <si>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</si>
  <si>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</si>
  <si>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</si>
  <si>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</si>
  <si>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</si>
  <si>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</si>
  <si>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</si>
  <si>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</si>
  <si>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</si>
  <si>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</si>
  <si>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</si>
  <si>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</si>
  <si>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</si>
  <si>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</si>
  <si>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</si>
  <si>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</si>
  <si>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</si>
  <si>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</si>
  <si>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</si>
  <si>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</si>
  <si>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</si>
  <si>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</si>
  <si>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</si>
  <si>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</si>
  <si>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</si>
  <si>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</si>
  <si>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</si>
  <si>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</si>
  <si>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</si>
  <si>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</si>
  <si>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</si>
  <si>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</si>
  <si>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</si>
  <si>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</si>
  <si>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</si>
  <si>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</si>
  <si>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</si>
  <si>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</si>
  <si>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</si>
  <si>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</si>
  <si>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</si>
  <si>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</si>
  <si>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</si>
  <si>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</si>
  <si>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</si>
  <si>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</si>
  <si>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</si>
  <si>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</si>
  <si>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</si>
  <si>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</si>
  <si>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</si>
  <si>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</si>
  <si>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</si>
  <si>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</si>
  <si>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</si>
  <si>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</si>
  <si>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</si>
  <si>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</si>
  <si>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</si>
  <si>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</si>
  <si>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</si>
  <si>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</si>
  <si>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</si>
  <si>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</si>
  <si>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</si>
  <si>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</si>
  <si>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</si>
  <si>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</si>
  <si>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</si>
  <si>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</si>
  <si>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</si>
  <si>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</si>
  <si>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</si>
  <si>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</si>
  <si>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</si>
  <si>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</si>
  <si>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</si>
  <si>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</si>
  <si>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</si>
  <si>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</si>
  <si>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</si>
  <si>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</si>
  <si>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</si>
  <si>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</si>
  <si>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</si>
  <si>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</si>
  <si>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</si>
  <si>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</si>
  <si>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</si>
  <si>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</si>
  <si>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</si>
  <si>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</si>
  <si>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</si>
  <si>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</si>
  <si>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</si>
  <si>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</si>
  <si>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</si>
  <si>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</si>
  <si>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</si>
  <si>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</si>
  <si>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</si>
  <si>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</si>
  <si>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</si>
  <si>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</si>
  <si>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</si>
  <si>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</si>
  <si>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</si>
  <si>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</si>
  <si>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</si>
  <si>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</si>
  <si>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</si>
  <si>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</si>
  <si>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</si>
  <si>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</si>
  <si>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</si>
  <si>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</si>
  <si>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</si>
  <si>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</si>
  <si>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</si>
  <si>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</si>
  <si>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</si>
  <si>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</si>
  <si>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</si>
  <si>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</si>
  <si>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</si>
  <si>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</si>
  <si>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</si>
  <si>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</si>
  <si>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</si>
  <si>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</si>
  <si>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</si>
  <si>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</si>
  <si>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</si>
  <si>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</si>
  <si>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</si>
  <si>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</si>
  <si>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</si>
  <si>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</si>
  <si>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</si>
  <si>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</si>
  <si>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</si>
  <si>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</si>
  <si>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</si>
  <si>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</si>
  <si>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</si>
  <si>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</si>
  <si>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</si>
  <si>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</si>
  <si>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</si>
  <si>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</si>
  <si>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</si>
  <si>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</si>
  <si>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</si>
  <si>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</si>
  <si>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</si>
  <si>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</si>
  <si>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</si>
  <si>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</si>
  <si>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</si>
  <si>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</si>
  <si>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</si>
  <si>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</si>
  <si>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</si>
  <si>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</si>
  <si>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</si>
  <si>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</si>
  <si>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</si>
  <si>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</si>
  <si>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</si>
  <si>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</si>
  <si>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</si>
  <si>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</si>
  <si>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</si>
  <si>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</si>
  <si>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</si>
  <si>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</si>
  <si>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</si>
  <si>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</si>
  <si>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</si>
  <si>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</si>
  <si>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</si>
  <si>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</si>
  <si>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</si>
  <si>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</si>
  <si>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</si>
  <si>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</si>
  <si>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</si>
  <si>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</si>
  <si>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</si>
  <si>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</si>
  <si>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</si>
  <si>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</si>
  <si>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</si>
  <si>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</si>
  <si>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</si>
  <si>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</si>
  <si>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</si>
  <si>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</si>
  <si>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</si>
  <si>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</si>
  <si>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</si>
  <si>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</si>
  <si>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</si>
  <si>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</si>
  <si>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</si>
  <si>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</si>
  <si>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</si>
  <si>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</si>
  <si>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</si>
  <si>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</si>
  <si>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</si>
  <si>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</si>
  <si>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</si>
  <si>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</si>
  <si>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</si>
  <si>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</si>
  <si>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</si>
  <si>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</si>
  <si>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</si>
  <si>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</si>
  <si>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</si>
  <si>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</si>
  <si>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</si>
  <si>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</si>
  <si>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</si>
  <si>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</si>
  <si>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</si>
  <si>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</si>
  <si>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</si>
  <si>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</si>
  <si>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</si>
  <si>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</si>
  <si>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</si>
  <si>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</si>
  <si>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</si>
  <si>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</si>
  <si>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</si>
  <si>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</si>
  <si>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</si>
  <si>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</si>
  <si>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</si>
  <si>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</si>
  <si>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</si>
  <si>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</si>
  <si>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</si>
  <si>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</si>
  <si>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</si>
  <si>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</si>
  <si>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</si>
  <si>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</si>
  <si>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</si>
  <si>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</si>
  <si>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</si>
  <si>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</si>
  <si>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</si>
  <si>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</si>
  <si>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</si>
  <si>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</si>
  <si>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</si>
  <si>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</si>
  <si>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</si>
  <si>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</si>
  <si>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</si>
  <si>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</si>
  <si>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</si>
  <si>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</si>
  <si>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</si>
  <si>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</si>
  <si>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</si>
  <si>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</si>
  <si>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</si>
  <si>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</si>
  <si>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</si>
  <si>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</si>
  <si>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</si>
  <si>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</si>
  <si>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</si>
  <si>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</si>
  <si>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</si>
  <si>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</si>
  <si>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</si>
  <si>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</si>
  <si>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</si>
  <si>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</si>
  <si>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</si>
  <si>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</si>
  <si>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</si>
  <si>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</si>
  <si>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</si>
  <si>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</si>
  <si>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</si>
  <si>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</si>
  <si>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</si>
  <si>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</si>
  <si>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</si>
  <si>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</si>
  <si>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</si>
  <si>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</si>
  <si>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</si>
  <si>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</si>
  <si>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</si>
  <si>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</si>
  <si>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</si>
  <si>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</si>
  <si>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</si>
  <si>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</si>
  <si>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</si>
  <si>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</si>
  <si>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</si>
  <si>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</si>
  <si>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</si>
  <si>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</si>
  <si>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</si>
  <si>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</si>
  <si>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</si>
  <si>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</si>
  <si>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</si>
  <si>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</si>
  <si>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</si>
  <si>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</si>
  <si>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</si>
  <si>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</si>
  <si>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</si>
  <si>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</si>
  <si>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</si>
  <si>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</si>
  <si>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</si>
  <si>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</si>
  <si>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</si>
  <si>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</si>
  <si>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</si>
  <si>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</si>
  <si>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</si>
  <si>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</si>
  <si>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</si>
  <si>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</si>
  <si>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</si>
  <si>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</si>
  <si>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</si>
  <si>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</si>
  <si>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</si>
  <si>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</si>
  <si>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</si>
  <si>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</si>
  <si>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</si>
  <si>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</si>
  <si>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</si>
  <si>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</si>
  <si>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</si>
  <si>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</si>
  <si>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</si>
  <si>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</si>
  <si>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</si>
  <si>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</si>
  <si>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</si>
  <si>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</si>
  <si>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</si>
  <si>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</si>
  <si>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</si>
  <si>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</si>
  <si>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</si>
  <si>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</si>
  <si>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</si>
  <si>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</si>
  <si>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</si>
  <si>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</si>
  <si>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</si>
  <si>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</si>
  <si>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</si>
  <si>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</si>
  <si>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</si>
  <si>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</si>
  <si>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</si>
  <si>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</si>
  <si>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</si>
  <si>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</si>
  <si>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</si>
  <si>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</si>
  <si>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</si>
  <si>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</si>
  <si>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</si>
  <si>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</si>
  <si>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</si>
  <si>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</si>
  <si>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</si>
  <si>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</si>
  <si>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</si>
  <si>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</si>
  <si>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</si>
  <si>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</si>
  <si>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</si>
  <si>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</si>
  <si>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</si>
  <si>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</si>
  <si>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</si>
  <si>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</si>
  <si>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</si>
  <si>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</si>
  <si>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</si>
  <si>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</si>
  <si>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</si>
  <si>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</si>
  <si>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</si>
  <si>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</si>
  <si>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</si>
  <si>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</si>
  <si>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</si>
  <si>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</si>
  <si>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</si>
  <si>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</si>
  <si>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</si>
  <si>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</si>
  <si>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</si>
  <si>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</si>
  <si>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</si>
  <si>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</si>
  <si>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</si>
  <si>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</si>
  <si>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</si>
  <si>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</si>
  <si>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</si>
  <si>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</si>
  <si>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</si>
  <si>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</si>
  <si>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</si>
  <si>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</si>
  <si>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</si>
  <si>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</si>
  <si>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</si>
  <si>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</si>
  <si>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</si>
  <si>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</si>
  <si>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</si>
  <si>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</si>
  <si>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</si>
  <si>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</si>
  <si>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</si>
  <si>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</si>
  <si>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</si>
  <si>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</si>
  <si>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</si>
  <si>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</si>
  <si>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</si>
  <si>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</si>
  <si>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</si>
  <si>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</si>
  <si>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</si>
  <si>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</si>
  <si>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</si>
  <si>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</si>
  <si>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</si>
  <si>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</si>
  <si>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</si>
  <si>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</si>
  <si>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</si>
  <si>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</si>
  <si>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</si>
  <si>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</si>
  <si>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</si>
  <si>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</si>
  <si>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</si>
  <si>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</si>
  <si>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</si>
  <si>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</si>
  <si>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</si>
  <si>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</si>
  <si>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</si>
  <si>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</si>
  <si>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</si>
  <si>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</si>
  <si>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</si>
  <si>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</si>
  <si>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</si>
  <si>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</si>
  <si>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</si>
  <si>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</si>
  <si>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</si>
  <si>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</si>
  <si>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</si>
  <si>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</si>
  <si>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</si>
  <si>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</si>
  <si>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</si>
  <si>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</si>
  <si>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</si>
  <si>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</si>
  <si>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</si>
  <si>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</si>
  <si>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</si>
  <si>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</si>
  <si>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</si>
  <si>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</si>
  <si>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</si>
  <si>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</si>
  <si>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</si>
  <si>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</si>
  <si>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</si>
  <si>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</si>
  <si>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</si>
  <si>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</si>
  <si>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</si>
  <si>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</si>
  <si>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</si>
  <si>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</si>
  <si>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</si>
  <si>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</si>
  <si>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</si>
  <si>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</si>
  <si>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</si>
  <si>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</si>
  <si>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</si>
  <si>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</si>
  <si>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</si>
  <si>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</si>
  <si>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</si>
  <si>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</si>
  <si>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</si>
  <si>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</si>
  <si>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</si>
  <si>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</si>
  <si>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</si>
  <si>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</si>
  <si>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</si>
  <si>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</si>
  <si>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</si>
  <si>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</si>
  <si>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</si>
  <si>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</si>
  <si>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</si>
  <si>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</si>
  <si>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</si>
  <si>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</si>
  <si>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</si>
  <si>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</si>
  <si>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</si>
  <si>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</si>
  <si>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</si>
  <si>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</si>
  <si>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</si>
  <si>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</si>
  <si>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</si>
  <si>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</si>
  <si>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</si>
  <si>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</si>
  <si>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</si>
  <si>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</si>
  <si>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</si>
  <si>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</si>
  <si>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</si>
  <si>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</si>
  <si>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</si>
  <si>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</si>
  <si>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</si>
  <si>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</si>
  <si>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</si>
  <si>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</si>
  <si>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</si>
  <si>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</si>
  <si>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</si>
  <si>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</si>
  <si>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</si>
  <si>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</si>
  <si>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</si>
  <si>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</si>
  <si>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</si>
  <si>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</si>
  <si>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</si>
  <si>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</si>
  <si>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</si>
  <si>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</si>
  <si>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</si>
  <si>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</si>
  <si>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</si>
  <si>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</si>
  <si>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</si>
  <si>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</si>
  <si>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</si>
  <si>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</si>
  <si>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</si>
  <si>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</si>
  <si>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</si>
  <si>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</si>
  <si>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</si>
  <si>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</si>
  <si>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</si>
  <si>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</si>
  <si>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</si>
  <si>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</si>
  <si>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</si>
  <si>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</si>
  <si>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</si>
  <si>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</si>
  <si>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</si>
  <si>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</si>
  <si>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</si>
  <si>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</si>
  <si>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</si>
  <si>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</si>
  <si>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</si>
  <si>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</si>
  <si>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</si>
  <si>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</si>
  <si>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</si>
  <si>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</si>
  <si>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</si>
  <si>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</si>
  <si>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</si>
  <si>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</si>
  <si>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</si>
  <si>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</si>
  <si>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</si>
  <si>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</si>
  <si>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</si>
  <si>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</si>
  <si>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</si>
  <si>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</si>
  <si>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</si>
  <si>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</si>
  <si>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</si>
  <si>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</si>
  <si>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</si>
  <si>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</si>
  <si>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</si>
  <si>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</si>
  <si>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</si>
  <si>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</si>
  <si>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</si>
  <si>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</si>
  <si>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</si>
  <si>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</si>
  <si>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</si>
  <si>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</si>
  <si>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</si>
  <si>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</si>
  <si>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</si>
  <si>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</si>
  <si>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</si>
  <si>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</si>
  <si>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</si>
  <si>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</si>
  <si>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</si>
  <si>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</si>
  <si>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</si>
  <si>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</si>
  <si>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</si>
  <si>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</si>
  <si>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</si>
  <si>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</si>
  <si>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</si>
  <si>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</si>
  <si>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</si>
  <si>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</si>
  <si>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</si>
  <si>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</si>
  <si>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</si>
  <si>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</si>
  <si>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</si>
  <si>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</si>
  <si>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</si>
  <si>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</si>
  <si>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</si>
  <si>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</si>
  <si>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</si>
  <si>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</si>
  <si>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</si>
  <si>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</si>
  <si>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</si>
  <si>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</si>
  <si>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</si>
  <si>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</si>
  <si>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</si>
  <si>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</si>
  <si>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</si>
  <si>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</si>
  <si>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</si>
  <si>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</si>
  <si>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</si>
  <si>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</si>
  <si>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</si>
  <si>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</si>
  <si>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</si>
  <si>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</si>
  <si>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</si>
  <si>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</si>
  <si>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</si>
  <si>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</si>
  <si>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</si>
  <si>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</si>
  <si>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</si>
  <si>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</si>
  <si>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</si>
  <si>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</si>
  <si>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</si>
  <si>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</si>
  <si>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</si>
  <si>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</si>
  <si>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</si>
  <si>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</si>
  <si>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</si>
  <si>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</si>
  <si>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</si>
  <si>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</si>
  <si>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</si>
  <si>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</si>
  <si>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</si>
  <si>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</si>
  <si>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</si>
  <si>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</si>
  <si>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</si>
  <si>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</si>
  <si>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</si>
  <si>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</si>
  <si>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</si>
  <si>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</si>
  <si>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</si>
  <si>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</si>
  <si>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</si>
  <si>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</si>
  <si>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</si>
  <si>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</si>
  <si>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</si>
  <si>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</si>
  <si>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</si>
  <si>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</si>
  <si>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</si>
  <si>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</si>
  <si>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</si>
  <si>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</si>
  <si>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</si>
  <si>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</si>
  <si>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</si>
  <si>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</si>
  <si>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</si>
  <si>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</si>
  <si>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</si>
  <si>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</si>
  <si>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</si>
  <si>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</si>
  <si>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</si>
  <si>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</si>
  <si>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</si>
  <si>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</si>
  <si>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</si>
  <si>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</si>
  <si>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</si>
  <si>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</si>
  <si>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</si>
  <si>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</si>
  <si>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</si>
  <si>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</si>
  <si>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</si>
  <si>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</si>
  <si>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</si>
  <si>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</si>
  <si>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</si>
  <si>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</si>
  <si>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</si>
  <si>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</si>
  <si>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</si>
  <si>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</si>
  <si>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</si>
  <si>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</si>
  <si>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</si>
  <si>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</si>
  <si>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</si>
  <si>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</si>
  <si>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</si>
  <si>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</si>
  <si>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</si>
  <si>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</si>
  <si>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</si>
  <si>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</si>
  <si>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</si>
  <si>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</si>
  <si>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</si>
  <si>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</si>
  <si>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</si>
  <si>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</si>
  <si>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</si>
  <si>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</si>
  <si>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</si>
  <si>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</si>
  <si>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</si>
  <si>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</si>
  <si>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</si>
  <si>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</si>
  <si>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</si>
  <si>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</si>
  <si>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</si>
  <si>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</si>
  <si>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</si>
  <si>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</si>
  <si>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</si>
  <si>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</si>
  <si>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</si>
  <si>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</si>
  <si>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</si>
  <si>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</si>
  <si>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</si>
  <si>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</si>
  <si>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</si>
  <si>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</si>
  <si>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</si>
  <si>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</si>
  <si>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</si>
  <si>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</si>
  <si>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</si>
  <si>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</si>
  <si>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</si>
  <si>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</si>
  <si>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</si>
  <si>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</si>
  <si>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</si>
  <si>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</si>
  <si>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</si>
  <si>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</si>
  <si>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</si>
  <si>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</si>
  <si>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</si>
  <si>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</si>
  <si>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</si>
  <si>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</si>
  <si>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</si>
  <si>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</si>
  <si>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</si>
  <si>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</si>
  <si>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</si>
  <si>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</si>
  <si>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</si>
  <si>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</si>
  <si>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</si>
  <si>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</si>
  <si>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</si>
  <si>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</si>
  <si>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</si>
  <si>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</si>
  <si>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</si>
  <si>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</si>
  <si>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</si>
  <si>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</si>
  <si>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</si>
  <si>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</si>
  <si>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</si>
  <si>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</si>
  <si>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</si>
  <si>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</si>
  <si>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</si>
  <si>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</si>
  <si>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</si>
  <si>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</si>
  <si>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</si>
  <si>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</si>
  <si>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</si>
  <si>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</si>
  <si>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</si>
  <si>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</si>
  <si>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</si>
  <si>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</si>
  <si>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</si>
  <si>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</si>
  <si>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</si>
  <si>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</si>
  <si>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</si>
  <si>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</si>
  <si>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</si>
  <si>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</si>
  <si>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</si>
  <si>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</si>
  <si>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</si>
  <si>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</si>
  <si>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</si>
  <si>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</si>
  <si>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</si>
  <si>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</si>
  <si>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</si>
  <si>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</si>
  <si>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</si>
  <si>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</si>
  <si>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</si>
  <si>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</si>
  <si>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</si>
  <si>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</si>
  <si>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</si>
  <si>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</si>
  <si>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</si>
  <si>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</si>
  <si>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</si>
  <si>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</si>
  <si>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</si>
  <si>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</si>
  <si>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</si>
  <si>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</si>
  <si>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</si>
  <si>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</si>
  <si>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</si>
  <si>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</si>
  <si>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</si>
  <si>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</si>
  <si>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</si>
  <si>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</si>
  <si>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</si>
  <si>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</si>
  <si>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</si>
  <si>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</si>
  <si>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</si>
  <si>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</si>
  <si>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</si>
  <si>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</si>
  <si>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</si>
  <si>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</si>
  <si>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</si>
  <si>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</si>
  <si>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</si>
  <si>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</si>
  <si>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</si>
  <si>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</si>
  <si>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</si>
  <si>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</si>
  <si>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</si>
  <si>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</si>
  <si>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</si>
  <si>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</si>
  <si>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</si>
  <si>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</si>
  <si>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</si>
  <si>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</si>
  <si>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</si>
  <si>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</si>
  <si>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</si>
  <si>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</si>
  <si>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</si>
  <si>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</si>
  <si>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</si>
  <si>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</si>
  <si>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</si>
  <si>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</si>
  <si>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</si>
  <si>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</si>
  <si>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</si>
  <si>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</si>
  <si>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</si>
  <si>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</si>
  <si>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</si>
  <si>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</si>
  <si>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</si>
  <si>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</si>
  <si>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</si>
  <si>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</si>
  <si>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</si>
  <si>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</si>
  <si>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</si>
  <si>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</si>
  <si>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</si>
  <si>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</si>
  <si>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</si>
  <si>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</si>
  <si>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</si>
  <si>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</si>
  <si>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</si>
  <si>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</si>
  <si>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</si>
  <si>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</si>
  <si>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</si>
  <si>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</si>
  <si>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</si>
  <si>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</si>
  <si>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</si>
  <si>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</si>
  <si>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</si>
  <si>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</si>
  <si>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</si>
  <si>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</si>
  <si>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</si>
  <si>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</si>
  <si>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</si>
  <si>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</si>
  <si>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</si>
  <si>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</si>
  <si>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</si>
  <si>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</si>
  <si>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</si>
  <si>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</si>
  <si>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</si>
  <si>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</si>
  <si>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</si>
  <si>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</si>
  <si>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</si>
  <si>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</si>
  <si>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</si>
  <si>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</si>
  <si>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</si>
  <si>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</si>
  <si>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</si>
  <si>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</si>
  <si>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</si>
  <si>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</si>
  <si>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</si>
  <si>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</si>
  <si>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</si>
  <si>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</si>
  <si>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</si>
  <si>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</si>
  <si>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</si>
  <si>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</si>
  <si>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</si>
  <si>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</si>
  <si>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</si>
  <si>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</si>
  <si>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</si>
  <si>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</si>
  <si>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</si>
  <si>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</si>
  <si>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</si>
  <si>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</si>
  <si>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</si>
  <si>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</si>
  <si>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</si>
  <si>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</si>
  <si>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</si>
  <si>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</si>
  <si>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</si>
  <si>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</si>
  <si>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</si>
  <si>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</si>
  <si>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</si>
  <si>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</si>
  <si>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</si>
  <si>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</si>
  <si>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</si>
  <si>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</si>
  <si>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</si>
  <si>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</si>
  <si>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</si>
  <si>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</si>
  <si>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</si>
  <si>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</si>
  <si>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</si>
  <si>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</si>
  <si>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</si>
  <si>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</si>
  <si>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</si>
  <si>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</si>
  <si>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</si>
  <si>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</si>
  <si>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</si>
  <si>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</si>
  <si>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</si>
  <si>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</si>
  <si>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</si>
  <si>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</si>
  <si>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</si>
  <si>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</si>
  <si>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</si>
  <si>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</si>
  <si>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</si>
  <si>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</si>
  <si>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</si>
  <si>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</si>
  <si>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</si>
  <si>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</si>
  <si>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</si>
  <si>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</si>
  <si>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</si>
  <si>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</si>
  <si>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</si>
  <si>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</si>
  <si>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</si>
  <si>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</si>
  <si>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</si>
  <si>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</si>
  <si>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</si>
  <si>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</si>
  <si>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</si>
  <si>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</si>
  <si>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</si>
  <si>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</si>
  <si>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</si>
  <si>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</si>
  <si>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</si>
  <si>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</si>
  <si>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</si>
  <si>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</si>
  <si>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</si>
  <si>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</si>
  <si>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</si>
  <si>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</si>
  <si>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</si>
  <si>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</si>
  <si>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</si>
  <si>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</si>
  <si>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</si>
  <si>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</si>
  <si>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</si>
  <si>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</si>
  <si>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</si>
  <si>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</si>
  <si>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</si>
  <si>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</si>
  <si>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</si>
  <si>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</si>
  <si>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</si>
  <si>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</si>
  <si>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</si>
  <si>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</si>
  <si>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</si>
  <si>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</si>
  <si>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</si>
  <si>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</si>
  <si>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</si>
  <si>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</si>
  <si>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</si>
  <si>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</si>
  <si>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</si>
  <si>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</si>
  <si>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</si>
  <si>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</si>
  <si>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</si>
  <si>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</si>
  <si>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</si>
  <si>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</si>
  <si>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</si>
  <si>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</si>
  <si>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</si>
  <si>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</si>
  <si>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</si>
  <si>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</si>
  <si>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</si>
  <si>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</si>
  <si>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</si>
  <si>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</si>
  <si>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</si>
  <si>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</si>
  <si>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</si>
  <si>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</si>
  <si>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</si>
  <si>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</si>
  <si>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</si>
  <si>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</si>
  <si>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</si>
  <si>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</si>
  <si>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</si>
  <si>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</si>
  <si>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</si>
  <si>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</si>
  <si>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</si>
  <si>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</si>
  <si>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</si>
  <si>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</si>
  <si>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</si>
  <si>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</si>
  <si>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</si>
  <si>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</si>
  <si>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</si>
  <si>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</si>
  <si>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</si>
  <si>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</si>
  <si>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</si>
  <si>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</si>
  <si>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</si>
  <si>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</si>
  <si>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</si>
  <si>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</si>
  <si>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</si>
  <si>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</si>
  <si>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</si>
  <si>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</si>
  <si>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</si>
  <si>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</si>
  <si>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</si>
  <si>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</si>
  <si>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</si>
  <si>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</si>
  <si>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</si>
  <si>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</si>
  <si>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</si>
  <si>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</si>
  <si>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</si>
  <si>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</si>
  <si>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</si>
  <si>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</si>
  <si>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</si>
  <si>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</si>
  <si>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</si>
  <si>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</si>
  <si>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</si>
  <si>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</si>
  <si>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</si>
  <si>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</si>
  <si>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</si>
  <si>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</si>
  <si>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</si>
  <si>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</si>
  <si>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</si>
  <si>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</si>
  <si>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</si>
  <si>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</si>
  <si>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</si>
  <si>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</si>
  <si>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</si>
  <si>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</si>
  <si>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</si>
  <si>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</si>
  <si>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</si>
  <si>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</si>
  <si>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</si>
  <si>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</si>
  <si>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</si>
  <si>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</si>
  <si>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</si>
  <si>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</si>
  <si>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</si>
  <si>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</si>
  <si>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</si>
  <si>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</si>
  <si>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</si>
  <si>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</si>
  <si>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</si>
  <si>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</si>
  <si>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</si>
  <si>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</si>
  <si>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</si>
  <si>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</si>
  <si>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</si>
  <si>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</si>
  <si>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</si>
  <si>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</si>
  <si>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</si>
  <si>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</si>
  <si>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</si>
  <si>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</si>
  <si>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</si>
  <si>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</si>
  <si>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</si>
  <si>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</si>
  <si>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</si>
  <si>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</si>
  <si>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</si>
  <si>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</si>
  <si>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</si>
  <si>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</si>
  <si>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</si>
  <si>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</si>
  <si>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</si>
  <si>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</si>
  <si>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</si>
  <si>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</si>
  <si>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</si>
  <si>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</si>
  <si>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</si>
  <si>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</si>
  <si>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</si>
  <si>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</si>
  <si>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</si>
  <si>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</si>
  <si>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</si>
  <si>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</si>
  <si>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</si>
  <si>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</si>
  <si>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</si>
  <si>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</si>
  <si>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</si>
  <si>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</si>
  <si>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</si>
  <si>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</si>
  <si>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</si>
  <si>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</si>
  <si>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</si>
  <si>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</si>
  <si>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</si>
  <si>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</si>
  <si>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</si>
  <si>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</si>
  <si>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</si>
  <si>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</si>
  <si>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</si>
  <si>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</si>
  <si>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</si>
  <si>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</si>
  <si>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</si>
  <si>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</si>
  <si>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</si>
  <si>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</si>
  <si>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</si>
  <si>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</si>
  <si>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</si>
  <si>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</si>
  <si>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</si>
  <si>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</si>
  <si>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</si>
  <si>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</si>
  <si>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</si>
  <si>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</si>
  <si>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</si>
  <si>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</si>
  <si>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</si>
  <si>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</si>
  <si>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</si>
  <si>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</si>
  <si>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</si>
  <si>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</si>
  <si>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</si>
  <si>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</si>
  <si>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</si>
  <si>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</si>
  <si>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</si>
  <si>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</si>
  <si>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</si>
  <si>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</si>
  <si>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</si>
  <si>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</si>
  <si>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</si>
  <si>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</si>
  <si>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</si>
  <si>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</si>
  <si>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</si>
  <si>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</si>
  <si>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</si>
  <si>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</si>
  <si>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</si>
  <si>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</si>
  <si>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</si>
  <si>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</si>
  <si>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</si>
  <si>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</si>
  <si>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</si>
  <si>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</si>
  <si>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</si>
  <si>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</si>
  <si>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</si>
  <si>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</si>
  <si>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</si>
  <si>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</si>
  <si>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</si>
  <si>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</si>
  <si>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</si>
  <si>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</si>
  <si>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</si>
  <si>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</si>
  <si>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</si>
  <si>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</si>
  <si>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</si>
  <si>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</si>
  <si>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</si>
  <si>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</si>
  <si>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</si>
  <si>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</si>
  <si>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</si>
  <si>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</si>
  <si>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</si>
  <si>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</si>
  <si>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</si>
  <si>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</si>
  <si>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</si>
  <si>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</si>
  <si>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</si>
  <si>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</si>
  <si>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</si>
  <si>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</si>
  <si>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</si>
  <si>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</si>
  <si>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</si>
  <si>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</si>
  <si>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</si>
  <si>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</si>
  <si>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</si>
  <si>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</si>
  <si>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</si>
  <si>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</si>
  <si>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</si>
  <si>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</si>
  <si>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</si>
  <si>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</si>
  <si>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</si>
  <si>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</si>
  <si>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</si>
  <si>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</si>
  <si>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</si>
  <si>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</si>
  <si>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</si>
  <si>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</si>
  <si>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</si>
  <si>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</si>
  <si>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</si>
  <si>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</si>
  <si>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</si>
  <si>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</si>
  <si>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</si>
  <si>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</si>
  <si>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</si>
  <si>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</si>
  <si>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</si>
  <si>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</si>
  <si>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</si>
  <si>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</si>
  <si>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</si>
  <si>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</si>
  <si>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</si>
  <si>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</si>
  <si>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</si>
  <si>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</si>
  <si>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</si>
  <si>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</si>
  <si>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</si>
  <si>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</si>
  <si>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</si>
  <si>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</si>
  <si>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</si>
  <si>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</si>
  <si>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</si>
  <si>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</si>
  <si>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</si>
  <si>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</si>
  <si>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</si>
  <si>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</si>
  <si>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</si>
  <si>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</si>
  <si>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</si>
  <si>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</si>
  <si>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</si>
  <si>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</si>
  <si>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</si>
  <si>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</si>
  <si>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</si>
  <si>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</si>
  <si>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</si>
  <si>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</si>
  <si>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</si>
  <si>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</si>
  <si>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</si>
  <si>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</si>
  <si>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</si>
  <si>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</si>
  <si>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</si>
  <si>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</si>
  <si>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</si>
  <si>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</si>
  <si>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</si>
  <si>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</si>
  <si>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</si>
  <si>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</si>
  <si>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</si>
  <si>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</si>
  <si>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</si>
  <si>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</si>
  <si>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</si>
  <si>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</si>
  <si>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</si>
  <si>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</si>
  <si>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</si>
  <si>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</si>
  <si>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</si>
  <si>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</si>
  <si>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</si>
  <si>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</si>
  <si>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</si>
  <si>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</si>
  <si>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</si>
  <si>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</si>
  <si>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</si>
  <si>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</si>
  <si>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</si>
  <si>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</si>
  <si>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</si>
  <si>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</si>
  <si>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</si>
  <si>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</si>
  <si>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</si>
  <si>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</si>
  <si>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</si>
  <si>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</si>
  <si>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</si>
  <si>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</si>
  <si>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</si>
  <si>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</si>
  <si>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</si>
  <si>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</si>
  <si>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</si>
  <si>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</si>
  <si>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</si>
  <si>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</si>
  <si>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</si>
  <si>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</si>
  <si>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</si>
  <si>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</si>
  <si>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</si>
  <si>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</si>
  <si>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</si>
  <si>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</si>
  <si>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</si>
  <si>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</si>
  <si>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</si>
  <si>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</si>
  <si>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</si>
  <si>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</si>
  <si>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</si>
  <si>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</si>
  <si>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</si>
  <si>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</si>
  <si>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</si>
  <si>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</si>
  <si>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</si>
  <si>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</si>
  <si>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</si>
  <si>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</si>
  <si>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</si>
  <si>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</si>
  <si>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</si>
  <si>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</si>
  <si>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</si>
  <si>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</si>
  <si>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</si>
  <si>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</si>
  <si>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</si>
  <si>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</si>
  <si>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</si>
  <si>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</si>
  <si>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</si>
  <si>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</si>
  <si>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</si>
  <si>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</si>
  <si>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</si>
  <si>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</si>
  <si>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</si>
  <si>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</si>
  <si>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</si>
  <si>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</si>
  <si>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</si>
  <si>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</si>
  <si>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</si>
  <si>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</si>
  <si>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</si>
  <si>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</si>
  <si>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</si>
  <si>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</si>
  <si>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</si>
  <si>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</si>
  <si>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</si>
  <si>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</si>
  <si>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</si>
  <si>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</si>
  <si>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</si>
  <si>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</si>
  <si>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</si>
  <si>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</si>
  <si>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</si>
  <si>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</si>
  <si>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</si>
  <si>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</si>
  <si>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</si>
  <si>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</si>
  <si>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</si>
  <si>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</si>
  <si>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</si>
  <si>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</si>
  <si>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</si>
  <si>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</si>
  <si>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</si>
  <si>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</si>
  <si>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</si>
  <si>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</si>
  <si>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</si>
  <si>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</si>
  <si>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</si>
  <si>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</si>
  <si>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</si>
  <si>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</si>
  <si>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</si>
  <si>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</si>
  <si>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</si>
  <si>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</si>
  <si>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</si>
  <si>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</si>
  <si>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</si>
  <si>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</si>
  <si>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</si>
  <si>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</si>
  <si>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</si>
  <si>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</si>
  <si>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</si>
  <si>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</si>
  <si>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</si>
  <si>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</si>
  <si>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</si>
  <si>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</si>
  <si>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</si>
  <si>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</si>
  <si>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</si>
  <si>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</si>
  <si>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</si>
  <si>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</si>
  <si>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</si>
  <si>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</si>
  <si>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</si>
  <si>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</si>
  <si>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</si>
  <si>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</si>
  <si>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</si>
  <si>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</si>
  <si>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</si>
  <si>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</si>
  <si>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</si>
  <si>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</si>
  <si>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</si>
  <si>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</si>
  <si>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</si>
  <si>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</si>
  <si>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</si>
  <si>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</si>
  <si>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</si>
  <si>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</si>
  <si>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</si>
  <si>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</si>
  <si>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</si>
  <si>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</si>
  <si>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</si>
  <si>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</si>
  <si>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</si>
  <si>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</si>
  <si>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</si>
  <si>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</si>
  <si>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</si>
  <si>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</si>
  <si>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</si>
  <si>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</si>
  <si>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</si>
  <si>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</si>
  <si>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</si>
  <si>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</si>
  <si>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</si>
  <si>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</si>
  <si>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</si>
  <si>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</si>
  <si>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</si>
  <si>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</si>
  <si>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</si>
  <si>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</si>
  <si>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</si>
  <si>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</si>
  <si>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</si>
  <si>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</si>
  <si>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</si>
  <si>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</si>
  <si>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</si>
  <si>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</si>
  <si>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</si>
  <si>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</si>
  <si>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</si>
  <si>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</si>
  <si>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</si>
  <si>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</si>
  <si>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</si>
  <si>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</si>
  <si>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</si>
  <si>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</si>
  <si>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</si>
  <si>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</si>
  <si>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</si>
  <si>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</si>
  <si>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</si>
  <si>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</si>
  <si>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</si>
  <si>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</si>
  <si>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</si>
  <si>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</si>
  <si>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</si>
  <si>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</si>
  <si>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</si>
  <si>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</si>
  <si>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</si>
  <si>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</si>
  <si>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</si>
  <si>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</si>
  <si>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</si>
  <si>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</si>
  <si>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</si>
  <si>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</si>
  <si>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</si>
  <si>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</si>
  <si>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</si>
  <si>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</si>
  <si>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</si>
  <si>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</si>
  <si>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</si>
  <si>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</si>
  <si>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</si>
  <si>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</si>
  <si>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</si>
  <si>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</si>
  <si>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</si>
  <si>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</si>
  <si>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</si>
  <si>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</si>
  <si>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</si>
  <si>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</si>
  <si>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</si>
  <si>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</si>
  <si>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</si>
  <si>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</si>
  <si>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</si>
  <si>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</si>
  <si>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</si>
  <si>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</si>
  <si>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</si>
  <si>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</si>
  <si>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</si>
  <si>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</si>
  <si>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</si>
  <si>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</si>
  <si>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</si>
  <si>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</si>
  <si>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</si>
  <si>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</si>
  <si>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</si>
  <si>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</si>
  <si>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</si>
  <si>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</si>
  <si>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</si>
  <si>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</si>
  <si>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</si>
  <si>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</si>
  <si>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</si>
  <si>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</si>
  <si>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</si>
  <si>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</si>
  <si>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</si>
  <si>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</si>
  <si>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</si>
  <si>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</si>
  <si>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</si>
  <si>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</si>
  <si>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</si>
  <si>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</si>
  <si>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</si>
  <si>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</si>
  <si>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</si>
  <si>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</si>
  <si>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</si>
  <si>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</si>
  <si>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</si>
  <si>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</si>
  <si>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</si>
  <si>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</si>
  <si>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</si>
  <si>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</si>
  <si>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</si>
  <si>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</si>
  <si>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</si>
  <si>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</si>
  <si>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</si>
  <si>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</si>
  <si>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</si>
  <si>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</si>
  <si>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</si>
  <si>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</si>
  <si>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</si>
  <si>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</si>
  <si>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</si>
  <si>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</si>
  <si>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</si>
  <si>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</si>
  <si>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</si>
  <si>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</si>
  <si>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</si>
  <si>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</si>
  <si>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</si>
  <si>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</si>
  <si>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</si>
  <si>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</si>
  <si>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</si>
  <si>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</si>
  <si>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</si>
  <si>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</si>
  <si>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</si>
  <si>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</si>
  <si>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</si>
  <si>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</si>
  <si>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</si>
  <si>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</si>
  <si>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</si>
  <si>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</si>
  <si>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</si>
  <si>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</si>
  <si>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</si>
  <si>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</si>
  <si>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</si>
  <si>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</si>
  <si>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</si>
  <si>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</si>
  <si>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</si>
  <si>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</si>
  <si>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</si>
  <si>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</si>
  <si>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</si>
  <si>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</si>
  <si>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</si>
  <si>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</si>
  <si>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</si>
  <si>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</si>
  <si>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</si>
  <si>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</si>
  <si>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</si>
  <si>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</si>
  <si>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</si>
  <si>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</si>
  <si>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</si>
  <si>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</si>
  <si>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</si>
  <si>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</si>
  <si>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</si>
  <si>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</si>
  <si>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</si>
  <si>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</si>
  <si>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</si>
  <si>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</si>
  <si>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</si>
  <si>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</si>
  <si>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</si>
  <si>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</si>
  <si>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</si>
  <si>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</si>
  <si>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</si>
  <si>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</si>
  <si>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</si>
  <si>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</si>
  <si>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</si>
  <si>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</si>
  <si>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</si>
  <si>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</si>
  <si>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</si>
  <si>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</si>
  <si>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</si>
  <si>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</si>
  <si>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</si>
  <si>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</si>
  <si>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</si>
  <si>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</si>
  <si>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</si>
  <si>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</si>
  <si>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</si>
  <si>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</si>
  <si>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</si>
  <si>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</si>
  <si>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</si>
  <si>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</si>
  <si>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</si>
  <si>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</si>
  <si>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</si>
  <si>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</si>
  <si>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</si>
  <si>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</si>
  <si>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</si>
  <si>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</si>
  <si>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</si>
  <si>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</si>
  <si>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</si>
  <si>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</si>
  <si>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</si>
  <si>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</si>
  <si>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</si>
  <si>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</si>
  <si>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</si>
  <si>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</si>
  <si>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</si>
  <si>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</si>
  <si>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</si>
  <si>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</si>
  <si>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</si>
  <si>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</si>
  <si>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</si>
  <si>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</si>
  <si>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</si>
  <si>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</si>
  <si>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</si>
  <si>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</si>
  <si>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</si>
  <si>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</si>
  <si>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</si>
  <si>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</si>
  <si>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</si>
  <si>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</si>
  <si>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</si>
  <si>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</si>
  <si>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</si>
  <si>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</si>
  <si>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</si>
  <si>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</si>
  <si>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</si>
  <si>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</si>
  <si>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</si>
  <si>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</si>
  <si>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</si>
  <si>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</si>
  <si>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</si>
  <si>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</si>
  <si>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</si>
  <si>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</si>
  <si>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</si>
  <si>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</si>
  <si>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</si>
  <si>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</si>
  <si>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</si>
  <si>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</si>
  <si>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</si>
  <si>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</si>
  <si>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</si>
  <si>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</si>
  <si>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</si>
  <si>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</si>
  <si>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</si>
  <si>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</si>
  <si>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</si>
  <si>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</si>
  <si>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</si>
  <si>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</si>
  <si>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</si>
  <si>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</si>
  <si>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</si>
  <si>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</si>
  <si>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</si>
  <si>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</si>
  <si>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</si>
  <si>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</si>
  <si>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</si>
  <si>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</si>
  <si>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</si>
  <si>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</si>
  <si>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</si>
  <si>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</si>
  <si>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</si>
  <si>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</si>
  <si>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</si>
  <si>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</si>
  <si>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</si>
  <si>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</si>
  <si>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</si>
  <si>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</si>
  <si>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</si>
  <si>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</si>
  <si>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</si>
  <si>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</si>
  <si>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</si>
  <si>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</si>
  <si>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</si>
  <si>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</si>
  <si>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</si>
  <si>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</si>
  <si>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</si>
  <si>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</si>
  <si>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</si>
  <si>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</si>
  <si>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</si>
  <si>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</si>
  <si>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</si>
  <si>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</si>
  <si>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</si>
  <si>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</si>
  <si>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</si>
  <si>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</si>
  <si>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</si>
  <si>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</si>
  <si>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</si>
  <si>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</si>
  <si>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</si>
  <si>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</si>
  <si>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</si>
  <si>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</si>
  <si>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</si>
  <si>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</si>
  <si>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</si>
  <si>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</si>
  <si>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</si>
  <si>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</si>
  <si>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</si>
  <si>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</si>
  <si>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</si>
  <si>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</si>
  <si>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</si>
  <si>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</si>
  <si>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</si>
  <si>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</si>
  <si>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</si>
  <si>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</si>
  <si>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</si>
  <si>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</si>
  <si>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</si>
  <si>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</si>
  <si>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</si>
  <si>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</si>
  <si>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</si>
  <si>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</si>
  <si>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</si>
  <si>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</si>
  <si>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</si>
  <si>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</si>
  <si>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</si>
  <si>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</si>
  <si>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</si>
  <si>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</si>
  <si>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</si>
  <si>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</si>
  <si>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</si>
  <si>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</si>
  <si>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</si>
  <si>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</si>
  <si>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</si>
  <si>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</si>
  <si>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</si>
  <si>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</si>
  <si>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</si>
  <si>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</si>
  <si>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</si>
  <si>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</si>
  <si>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</si>
  <si>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</si>
  <si>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</si>
  <si>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</si>
  <si>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</si>
  <si>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</si>
  <si>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</si>
  <si>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</si>
  <si>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</si>
  <si>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</si>
  <si>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</si>
  <si>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</si>
  <si>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</si>
  <si>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</si>
  <si>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</si>
  <si>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</si>
  <si>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</si>
  <si>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</si>
  <si>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</si>
  <si>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</si>
  <si>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</si>
  <si>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</si>
  <si>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</si>
  <si>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</si>
  <si>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</si>
  <si>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</si>
  <si>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</si>
  <si>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</si>
  <si>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</si>
  <si>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</si>
  <si>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</si>
  <si>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</si>
  <si>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</si>
  <si>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</si>
  <si>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</si>
  <si>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</si>
  <si>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</si>
  <si>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</si>
  <si>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</si>
  <si>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</si>
  <si>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</si>
  <si>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</si>
  <si>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</si>
  <si>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</si>
  <si>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</si>
  <si>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</si>
  <si>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</si>
  <si>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</si>
  <si>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</si>
  <si>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</si>
  <si>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</si>
  <si>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</si>
  <si>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</si>
  <si>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</si>
  <si>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</si>
  <si>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</si>
  <si>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</si>
  <si>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</si>
  <si>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</si>
  <si>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</si>
  <si>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</si>
  <si>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</si>
  <si>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</si>
  <si>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</si>
  <si>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</si>
  <si>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</si>
  <si>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</si>
  <si>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</si>
  <si>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</si>
  <si>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</si>
  <si>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</si>
  <si>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</si>
  <si>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</si>
  <si>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</si>
  <si>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</si>
  <si>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</si>
  <si>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</si>
  <si>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</si>
  <si>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</si>
  <si>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</si>
  <si>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</si>
  <si>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</si>
  <si>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</si>
  <si>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</si>
  <si>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</si>
  <si>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</si>
  <si>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</si>
  <si>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</si>
  <si>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</si>
  <si>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</si>
  <si>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</si>
  <si>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</si>
  <si>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</si>
  <si>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</si>
  <si>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</si>
  <si>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</si>
  <si>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</si>
  <si>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</si>
  <si>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</si>
  <si>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</si>
  <si>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</si>
  <si>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</si>
  <si>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</si>
  <si>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</si>
  <si>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</si>
  <si>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</si>
  <si>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</si>
  <si>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</si>
  <si>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</si>
  <si>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</si>
  <si>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</si>
  <si>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</si>
  <si>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</si>
  <si>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</si>
  <si>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</si>
  <si>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</si>
  <si>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</si>
  <si>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</si>
  <si>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</si>
  <si>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</si>
  <si>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</si>
  <si>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</si>
  <si>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</si>
  <si>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</si>
  <si>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</si>
  <si>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</si>
  <si>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</si>
  <si>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</si>
  <si>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</si>
  <si>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</si>
  <si>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</si>
  <si>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</si>
  <si>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</si>
  <si>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</si>
  <si>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</si>
  <si>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</si>
  <si>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</si>
  <si>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</si>
  <si>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</si>
  <si>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</si>
  <si>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</si>
  <si>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</si>
  <si>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</si>
  <si>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</si>
  <si>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</si>
  <si>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</si>
  <si>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</si>
  <si>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</si>
  <si>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</si>
  <si>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</si>
  <si>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</si>
  <si>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</si>
  <si>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</si>
  <si>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</si>
  <si>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</si>
  <si>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</si>
  <si>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</si>
  <si>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</si>
  <si>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</si>
  <si>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</si>
  <si>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</si>
  <si>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</si>
  <si>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</si>
  <si>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</si>
  <si>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</si>
  <si>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</si>
  <si>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</si>
  <si>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</si>
  <si>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</si>
  <si>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</si>
  <si>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</si>
  <si>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</si>
  <si>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</si>
  <si>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</si>
  <si>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</si>
  <si>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</si>
  <si>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</si>
  <si>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</si>
  <si>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</si>
  <si>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</si>
  <si>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</si>
  <si>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</si>
  <si>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</si>
  <si>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</si>
  <si>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</si>
  <si>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</si>
  <si>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</si>
  <si>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</si>
  <si>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</si>
  <si>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</si>
  <si>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</si>
  <si>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</si>
  <si>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</si>
  <si>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</si>
  <si>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</si>
  <si>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</si>
  <si>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</si>
  <si>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</si>
  <si>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</si>
  <si>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</si>
  <si>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</si>
  <si>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</si>
  <si>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</si>
  <si>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</si>
  <si>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</si>
  <si>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</si>
  <si>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</si>
  <si>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</si>
  <si>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</si>
  <si>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</si>
  <si>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</si>
  <si>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</si>
  <si>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</si>
  <si>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</si>
  <si>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</si>
  <si>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</si>
  <si>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</si>
  <si>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</si>
  <si>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</si>
  <si>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</si>
  <si>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</si>
  <si>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</si>
  <si>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</si>
  <si>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</si>
  <si>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</si>
  <si>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</si>
  <si>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</si>
  <si>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</si>
  <si>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</si>
  <si>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</si>
  <si>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</si>
  <si>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</si>
  <si>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</si>
  <si>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</si>
  <si>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</si>
  <si>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</si>
  <si>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</si>
  <si>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</si>
  <si>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</si>
  <si>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</si>
  <si>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</si>
  <si>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</si>
  <si>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</si>
  <si>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</si>
  <si>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</si>
  <si>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</si>
  <si>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</si>
  <si>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</si>
  <si>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</si>
  <si>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</si>
  <si>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</si>
  <si>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</si>
  <si>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</si>
  <si>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</si>
  <si>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</si>
  <si>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</si>
  <si>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</si>
  <si>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</si>
  <si>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</si>
  <si>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</si>
  <si>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</si>
  <si>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</si>
  <si>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</si>
  <si>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</si>
  <si>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</si>
  <si>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</si>
  <si>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</si>
  <si>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</si>
  <si>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</si>
  <si>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</si>
  <si>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</si>
  <si>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</si>
  <si>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</si>
  <si>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</si>
  <si>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</si>
  <si>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</si>
  <si>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</si>
  <si>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</si>
  <si>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</si>
  <si>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</si>
  <si>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</si>
  <si>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</si>
  <si>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</si>
  <si>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</si>
  <si>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</si>
  <si>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</si>
  <si>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</si>
  <si>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</si>
  <si>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</si>
  <si>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</si>
  <si>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</si>
  <si>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</si>
  <si>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</si>
  <si>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</si>
  <si>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</si>
  <si>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</si>
  <si>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</si>
  <si>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</si>
  <si>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</si>
  <si>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</si>
  <si>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</si>
  <si>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</si>
  <si>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</si>
  <si>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</si>
  <si>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</si>
  <si>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</si>
  <si>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</si>
  <si>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</si>
  <si>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</si>
  <si>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</si>
  <si>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</si>
  <si>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</si>
  <si>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</si>
  <si>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</si>
  <si>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</si>
  <si>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</si>
  <si>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</si>
  <si>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</si>
  <si>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</si>
  <si>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</si>
  <si>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</si>
  <si>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</si>
  <si>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</si>
  <si>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</si>
  <si>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</si>
  <si>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</si>
  <si>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</si>
  <si>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</si>
  <si>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</si>
  <si>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</si>
  <si>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</si>
  <si>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</si>
  <si>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</si>
  <si>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</si>
  <si>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</si>
  <si>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</si>
  <si>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</si>
  <si>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</si>
  <si>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</si>
  <si>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</si>
  <si>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</si>
  <si>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</si>
  <si>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</si>
  <si>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</si>
  <si>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</si>
  <si>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</si>
  <si>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</si>
  <si>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</si>
  <si>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</si>
  <si>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</si>
  <si>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</si>
  <si>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</si>
  <si>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</si>
  <si>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</si>
  <si>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</si>
  <si>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</si>
  <si>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</si>
  <si>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</si>
  <si>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</si>
  <si>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</si>
  <si>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</si>
  <si>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</si>
  <si>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</si>
  <si>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</si>
  <si>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</si>
  <si>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</si>
  <si>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</si>
  <si>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</si>
  <si>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</si>
  <si>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</si>
  <si>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</si>
  <si>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</si>
  <si>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</si>
  <si>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</si>
  <si>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</si>
  <si>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</si>
  <si>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</si>
  <si>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</si>
  <si>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</si>
  <si>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</si>
  <si>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</si>
  <si>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</si>
  <si>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</si>
  <si>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</si>
  <si>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</si>
  <si>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</si>
  <si>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</si>
  <si>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</si>
  <si>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</si>
  <si>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</si>
  <si>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</si>
  <si>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</si>
  <si>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</si>
  <si>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</si>
  <si>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</si>
  <si>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</si>
  <si>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</si>
  <si>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</si>
  <si>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</si>
  <si>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</si>
  <si>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</si>
  <si>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</si>
  <si>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</si>
  <si>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</si>
  <si>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</si>
  <si>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</si>
  <si>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</si>
  <si>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</si>
  <si>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</si>
  <si>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</si>
  <si>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</si>
  <si>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</si>
  <si>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</si>
  <si>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</si>
  <si>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</si>
  <si>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</si>
  <si>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</si>
  <si>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</si>
  <si>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</si>
  <si>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</si>
  <si>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</si>
  <si>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</si>
  <si>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</si>
  <si>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</si>
  <si>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</si>
  <si>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</si>
  <si>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</si>
  <si>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</si>
  <si>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</si>
  <si>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</si>
  <si>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</si>
  <si>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</si>
  <si>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</si>
  <si>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</si>
  <si>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</si>
  <si>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</si>
  <si>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</si>
  <si>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</si>
  <si>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</si>
  <si>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</si>
  <si>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</si>
  <si>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</si>
  <si>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</si>
  <si>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</si>
  <si>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</si>
  <si>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</si>
  <si>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</si>
  <si>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</si>
  <si>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</si>
  <si>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</si>
  <si>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</si>
  <si>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</si>
  <si>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</si>
  <si>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</si>
  <si>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</si>
  <si>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</si>
  <si>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</si>
  <si>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</si>
  <si>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</si>
  <si>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</si>
  <si>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</si>
  <si>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</si>
  <si>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</si>
  <si>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</si>
  <si>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</si>
  <si>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</si>
  <si>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</si>
  <si>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</si>
  <si>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</si>
  <si>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</si>
  <si>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</si>
  <si>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</si>
  <si>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</si>
  <si>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</si>
  <si>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</si>
  <si>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</si>
  <si>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</si>
  <si>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</si>
  <si>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</si>
  <si>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</si>
  <si>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</si>
  <si>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</si>
  <si>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</si>
  <si>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</si>
  <si>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</si>
  <si>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</si>
  <si>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</si>
  <si>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</si>
  <si>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</si>
  <si>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</si>
  <si>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</si>
  <si>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</si>
  <si>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</si>
  <si>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</si>
  <si>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</si>
  <si>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</si>
  <si>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</si>
  <si>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</si>
  <si>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</si>
  <si>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</si>
  <si>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</si>
  <si>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</si>
  <si>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</si>
  <si>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</si>
  <si>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</si>
  <si>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</si>
  <si>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</si>
  <si>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</si>
  <si>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</si>
  <si>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</si>
  <si>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</si>
  <si>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</si>
  <si>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</si>
  <si>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</si>
  <si>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</si>
  <si>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</si>
  <si>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</si>
  <si>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</si>
  <si>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</si>
  <si>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</si>
  <si>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</si>
  <si>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</si>
  <si>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</si>
  <si>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</si>
  <si>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</si>
  <si>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</si>
  <si>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</si>
  <si>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</si>
  <si>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</si>
  <si>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</si>
  <si>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</si>
  <si>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</si>
  <si>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</si>
  <si>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</si>
  <si>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</si>
  <si>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</si>
  <si>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</si>
  <si>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</si>
  <si>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</si>
  <si>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</si>
  <si>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</si>
  <si>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</si>
  <si>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</si>
  <si>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</si>
  <si>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</si>
  <si>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</si>
  <si>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</si>
  <si>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</si>
  <si>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</si>
  <si>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</si>
  <si>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</si>
  <si>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</si>
  <si>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</si>
  <si>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</si>
  <si>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</si>
  <si>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</si>
  <si>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</si>
  <si>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</si>
  <si>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</si>
  <si>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</si>
  <si>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</si>
  <si>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</si>
  <si>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</si>
  <si>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</si>
  <si>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</si>
  <si>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</si>
  <si>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</si>
  <si>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</si>
  <si>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</si>
  <si>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</si>
  <si>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</si>
  <si>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</si>
  <si>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</si>
  <si>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</si>
  <si>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</si>
  <si>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</si>
  <si>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</si>
  <si>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</si>
  <si>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</si>
  <si>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</si>
  <si>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</si>
  <si>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</si>
  <si>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</si>
  <si>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</si>
  <si>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</si>
  <si>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</si>
  <si>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</si>
  <si>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</si>
  <si>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</si>
  <si>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</si>
  <si>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</si>
  <si>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</si>
  <si>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</si>
  <si>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</si>
  <si>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</si>
  <si>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</si>
  <si>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</si>
  <si>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</si>
  <si>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</si>
  <si>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</si>
  <si>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</si>
  <si>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</si>
  <si>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</si>
  <si>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</si>
  <si>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</si>
  <si>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</si>
  <si>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</si>
  <si>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</si>
  <si>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</si>
  <si>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</si>
  <si>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</si>
  <si>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</si>
  <si>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</si>
  <si>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</si>
  <si>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</si>
  <si>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</si>
  <si>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</si>
  <si>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</si>
  <si>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</si>
  <si>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</si>
  <si>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</si>
  <si>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</si>
  <si>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</si>
  <si>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</si>
  <si>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</si>
  <si>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</si>
  <si>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</si>
  <si>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</si>
  <si>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</si>
  <si>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</si>
  <si>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</si>
  <si>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</si>
  <si>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</si>
  <si>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</si>
  <si>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</si>
  <si>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</si>
  <si>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</si>
  <si>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</si>
  <si>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</si>
  <si>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</si>
  <si>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</si>
  <si>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</si>
  <si>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</si>
  <si>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</si>
  <si>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</si>
  <si>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</si>
  <si>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</si>
  <si>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</si>
  <si>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</si>
  <si>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</si>
  <si>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</si>
  <si>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</si>
  <si>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</si>
  <si>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</si>
  <si>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</si>
  <si>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</si>
  <si>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</si>
  <si>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</si>
  <si>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</si>
  <si>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</si>
  <si>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</si>
  <si>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</si>
  <si>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</si>
  <si>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</si>
  <si>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</si>
  <si>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</si>
  <si>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</si>
  <si>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</si>
  <si>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</si>
  <si>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</si>
  <si>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</si>
  <si>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</si>
  <si>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</si>
  <si>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</si>
  <si>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</si>
  <si>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</si>
  <si>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</si>
  <si>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</si>
  <si>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</si>
  <si>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</si>
  <si>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</si>
  <si>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</si>
  <si>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</si>
  <si>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</si>
  <si>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</si>
  <si>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</si>
  <si>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</si>
  <si>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</si>
  <si>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</si>
  <si>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</si>
  <si>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</si>
  <si>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</si>
  <si>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</si>
  <si>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</si>
  <si>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</si>
  <si>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</si>
  <si>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</si>
  <si>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</si>
  <si>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</si>
  <si>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</si>
  <si>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</si>
  <si>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</si>
  <si>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</si>
  <si>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</si>
  <si>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</si>
  <si>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</si>
  <si>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</si>
  <si>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</si>
  <si>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</si>
  <si>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</si>
  <si>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</si>
  <si>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</si>
  <si>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</si>
  <si>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</si>
  <si>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</si>
  <si>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</si>
  <si>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</si>
  <si>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</si>
  <si>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</si>
  <si>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</si>
  <si>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</si>
  <si>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</si>
  <si>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</si>
  <si>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</si>
  <si>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</si>
  <si>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</si>
  <si>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</si>
  <si>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</si>
  <si>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</si>
  <si>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</si>
  <si>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</si>
  <si>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</si>
  <si>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</si>
  <si>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</si>
  <si>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</si>
  <si>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</si>
  <si>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</si>
  <si>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</si>
  <si>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</si>
  <si>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</si>
  <si>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</si>
  <si>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</si>
  <si>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</si>
  <si>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</si>
  <si>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</si>
  <si>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</si>
  <si>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</si>
  <si>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</si>
  <si>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</si>
  <si>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</si>
  <si>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</si>
  <si>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</si>
  <si>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</si>
  <si>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</si>
  <si>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</si>
  <si>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</si>
  <si>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</si>
  <si>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</si>
  <si>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</si>
  <si>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</si>
  <si>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</si>
  <si>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</si>
  <si>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</si>
  <si>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</si>
  <si>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</si>
  <si>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</si>
  <si>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</si>
  <si>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</si>
  <si>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</si>
  <si>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</si>
  <si>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</si>
  <si>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</si>
  <si>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</si>
  <si>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</si>
  <si>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</si>
  <si>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</si>
  <si>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</si>
  <si>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</si>
  <si>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</si>
  <si>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</si>
  <si>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</si>
  <si>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</si>
  <si>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</si>
  <si>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</si>
  <si>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</si>
  <si>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</si>
  <si>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</si>
  <si>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</si>
  <si>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</si>
  <si>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</si>
  <si>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</si>
  <si>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</si>
  <si>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</si>
  <si>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</si>
  <si>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</si>
  <si>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</si>
  <si>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</si>
  <si>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</si>
  <si>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</si>
  <si>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</si>
  <si>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</si>
  <si>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</si>
  <si>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</si>
  <si>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</si>
  <si>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</si>
  <si>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</si>
  <si>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</si>
  <si>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</si>
  <si>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</si>
  <si>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</si>
  <si>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</si>
  <si>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</si>
  <si>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</si>
  <si>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</si>
  <si>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</si>
  <si>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</si>
  <si>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</si>
  <si>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</si>
  <si>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</si>
  <si>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</si>
  <si>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</si>
  <si>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</si>
  <si>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</si>
  <si>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</si>
  <si>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</si>
  <si>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</si>
  <si>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</si>
  <si>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</si>
  <si>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</si>
  <si>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</si>
  <si>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</si>
  <si>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</si>
  <si>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</si>
  <si>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</si>
  <si>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</si>
  <si>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</si>
  <si>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</si>
  <si>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</si>
  <si>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</si>
  <si>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</si>
  <si>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</si>
  <si>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</si>
  <si>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</si>
  <si>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</si>
  <si>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</si>
  <si>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</si>
  <si>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</si>
  <si>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</si>
  <si>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</si>
  <si>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</si>
  <si>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</si>
  <si>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</si>
  <si>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</si>
  <si>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</si>
  <si>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</si>
  <si>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</si>
  <si>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</si>
  <si>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</si>
  <si>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</si>
  <si>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</si>
  <si>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</si>
  <si>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</si>
  <si>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</si>
  <si>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</si>
  <si>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</si>
  <si>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</si>
  <si>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</si>
  <si>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</si>
  <si>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</si>
  <si>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</si>
  <si>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</si>
  <si>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</si>
  <si>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</si>
  <si>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</si>
  <si>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</si>
  <si>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</si>
  <si>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</si>
  <si>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</si>
  <si>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</si>
  <si>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</si>
  <si>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</si>
  <si>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</si>
  <si>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</si>
  <si>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</si>
  <si>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</si>
  <si>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</si>
  <si>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</si>
  <si>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</si>
  <si>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</si>
  <si>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</si>
  <si>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</si>
  <si>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</si>
  <si>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</si>
  <si>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</si>
  <si>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</si>
  <si>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</si>
  <si>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</si>
  <si>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</si>
  <si>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</si>
  <si>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</si>
  <si>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</si>
  <si>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</si>
  <si>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</si>
  <si>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</si>
  <si>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</si>
  <si>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</si>
  <si>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</si>
  <si>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</si>
  <si>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</si>
  <si>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</si>
  <si>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</si>
  <si>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</si>
  <si>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</si>
  <si>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</si>
  <si>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</si>
  <si>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</si>
  <si>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</si>
  <si>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</si>
  <si>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</si>
  <si>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</si>
  <si>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</si>
  <si>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</si>
  <si>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</si>
  <si>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</si>
  <si>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</si>
  <si>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</si>
  <si>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</si>
  <si>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</si>
  <si>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</si>
  <si>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</si>
  <si>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</si>
  <si>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</si>
  <si>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</si>
  <si>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</si>
  <si>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</si>
  <si>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</si>
  <si>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</si>
  <si>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</si>
  <si>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</si>
  <si>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</si>
  <si>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</si>
  <si>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</si>
  <si>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</si>
  <si>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</si>
  <si>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</si>
  <si>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</si>
  <si>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</si>
  <si>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</si>
  <si>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</si>
  <si>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</si>
  <si>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</si>
  <si>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</si>
  <si>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</si>
  <si>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</si>
  <si>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</si>
  <si>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</si>
  <si>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</si>
  <si>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</si>
  <si>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</si>
  <si>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</si>
  <si>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</si>
  <si>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</si>
  <si>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</si>
  <si>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</si>
  <si>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</si>
  <si>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</si>
  <si>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</si>
  <si>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</si>
  <si>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</si>
  <si>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</si>
  <si>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</si>
  <si>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</si>
  <si>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</si>
  <si>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</si>
  <si>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</si>
  <si>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</si>
  <si>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</si>
  <si>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</si>
  <si>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</si>
  <si>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</si>
  <si>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</si>
  <si>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</si>
  <si>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</si>
  <si>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</si>
  <si>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</si>
  <si>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</si>
  <si>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</si>
  <si>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</si>
  <si>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</si>
  <si>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</si>
  <si>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</si>
  <si>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</si>
  <si>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</si>
  <si>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</si>
  <si>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</si>
  <si>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</si>
  <si>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</si>
  <si>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</si>
  <si>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</si>
  <si>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</si>
  <si>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</si>
  <si>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</si>
  <si>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</si>
  <si>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</si>
  <si>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</si>
  <si>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</si>
  <si>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</si>
  <si>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</si>
  <si>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</si>
  <si>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</si>
  <si>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</si>
  <si>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</si>
  <si>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</si>
  <si>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</si>
  <si>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</si>
  <si>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</si>
  <si>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</si>
  <si>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</si>
  <si>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</si>
  <si>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</si>
  <si>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</si>
  <si>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</si>
  <si>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</si>
  <si>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</si>
  <si>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</si>
  <si>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</si>
  <si>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</si>
  <si>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</si>
  <si>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</si>
  <si>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</si>
  <si>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</si>
  <si>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</si>
  <si>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</si>
  <si>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</si>
  <si>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</si>
  <si>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</si>
  <si>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</si>
  <si>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</si>
  <si>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</si>
  <si>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</si>
  <si>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</si>
  <si>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</si>
  <si>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</si>
  <si>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</si>
  <si>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</si>
  <si>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</si>
  <si>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</si>
  <si>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</si>
  <si>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</si>
  <si>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</si>
  <si>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</si>
  <si>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</si>
  <si>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</si>
  <si>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</si>
  <si>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</si>
  <si>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</si>
  <si>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</si>
  <si>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</si>
  <si>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</si>
  <si>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</si>
  <si>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</si>
  <si>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</si>
  <si>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</si>
  <si>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</si>
  <si>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</si>
  <si>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</si>
  <si>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</si>
  <si>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</si>
  <si>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</si>
  <si>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</si>
  <si>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</si>
  <si>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</si>
  <si>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</si>
  <si>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</si>
  <si>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</si>
  <si>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</si>
  <si>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</si>
  <si>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</si>
  <si>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</si>
  <si>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</si>
  <si>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</si>
  <si>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</si>
  <si>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</si>
  <si>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</si>
  <si>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</si>
  <si>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</si>
  <si>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</si>
  <si>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</si>
  <si>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</si>
  <si>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</si>
  <si>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</si>
  <si>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</si>
  <si>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</si>
  <si>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</si>
  <si>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</si>
  <si>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</si>
  <si>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</si>
  <si>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</si>
  <si>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</si>
  <si>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</si>
  <si>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</si>
  <si>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</si>
  <si>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</si>
  <si>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</si>
  <si>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</si>
  <si>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</si>
  <si>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</si>
  <si>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</si>
  <si>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</si>
  <si>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</si>
  <si>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</si>
  <si>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</si>
  <si>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</si>
  <si>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</si>
  <si>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</si>
  <si>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</si>
  <si>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</si>
  <si>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</si>
  <si>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</si>
  <si>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</si>
  <si>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</si>
  <si>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</si>
  <si>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</si>
  <si>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</si>
  <si>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</si>
  <si>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</si>
  <si>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</si>
  <si>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</si>
  <si>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</si>
  <si>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</si>
  <si>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</si>
  <si>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</si>
  <si>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</si>
  <si>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</si>
  <si>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</si>
  <si>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</si>
  <si>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</si>
  <si>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</si>
  <si>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</si>
  <si>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</si>
  <si>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</si>
  <si>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</si>
  <si>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</si>
  <si>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</si>
  <si>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</si>
  <si>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</si>
  <si>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</si>
  <si>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</si>
  <si>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</si>
  <si>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</si>
  <si>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</si>
  <si>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</si>
  <si>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</si>
  <si>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</si>
  <si>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</si>
  <si>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</si>
  <si>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</si>
  <si>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</si>
  <si>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</si>
  <si>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</si>
  <si>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</si>
  <si>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</si>
  <si>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</si>
  <si>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</si>
  <si>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</si>
  <si>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</si>
  <si>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</si>
  <si>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</si>
  <si>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</si>
  <si>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</si>
  <si>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</si>
  <si>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</si>
  <si>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</si>
  <si>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</si>
  <si>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</si>
  <si>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</si>
  <si>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</si>
  <si>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</si>
  <si>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</si>
  <si>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</si>
  <si>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</si>
  <si>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</si>
  <si>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</si>
  <si>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</si>
  <si>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</si>
  <si>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</si>
  <si>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</si>
  <si>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</si>
  <si>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</si>
  <si>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</si>
  <si>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</si>
  <si>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</si>
  <si>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</si>
  <si>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</si>
  <si>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</si>
  <si>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</si>
  <si>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</si>
  <si>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</si>
  <si>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</si>
  <si>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</si>
  <si>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</si>
  <si>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</si>
  <si>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</si>
  <si>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</si>
  <si>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</si>
  <si>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</si>
  <si>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</si>
  <si>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</si>
  <si>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</si>
  <si>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</si>
  <si>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</si>
  <si>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</si>
  <si>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</si>
  <si>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</si>
  <si>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</si>
  <si>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</si>
  <si>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</si>
  <si>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</si>
  <si>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</si>
  <si>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</si>
  <si>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</si>
  <si>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</si>
  <si>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</si>
  <si>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</si>
  <si>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</si>
  <si>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</si>
  <si>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</si>
  <si>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</si>
  <si>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</si>
  <si>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</si>
  <si>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</si>
  <si>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</si>
  <si>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</si>
  <si>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</si>
  <si>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</si>
  <si>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</si>
  <si>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</si>
  <si>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</si>
  <si>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</si>
  <si>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</si>
  <si>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</si>
  <si>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</si>
  <si>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</si>
  <si>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</si>
  <si>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</si>
  <si>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</si>
  <si>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</si>
  <si>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</si>
  <si>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</si>
  <si>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</si>
  <si>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</si>
  <si>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</si>
  <si>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</si>
  <si>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</si>
  <si>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</si>
  <si>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</si>
  <si>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</si>
  <si>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</si>
  <si>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</si>
  <si>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</si>
  <si>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</si>
  <si>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</si>
  <si>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</si>
  <si>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</si>
  <si>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</si>
  <si>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</si>
  <si>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</si>
  <si>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</si>
  <si>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</si>
  <si>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</si>
  <si>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</si>
  <si>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</si>
  <si>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</si>
  <si>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</si>
  <si>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</si>
  <si>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</si>
  <si>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</si>
  <si>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</si>
  <si>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</si>
  <si>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</si>
  <si>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</si>
  <si>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</si>
  <si>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</si>
  <si>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</si>
  <si>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</si>
  <si>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</si>
  <si>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</si>
  <si>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</si>
  <si>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</si>
  <si>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</si>
  <si>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</si>
  <si>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</si>
  <si>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</si>
  <si>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</si>
  <si>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</si>
  <si>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</si>
  <si>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</si>
  <si>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</si>
  <si>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</si>
  <si>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</si>
  <si>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</si>
  <si>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</si>
  <si>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</si>
  <si>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</si>
  <si>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</si>
  <si>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</si>
  <si>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</si>
  <si>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</si>
  <si>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</si>
  <si>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</si>
  <si>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</si>
  <si>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</si>
  <si>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</si>
  <si>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</si>
  <si>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</si>
  <si>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</si>
  <si>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</si>
  <si>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</si>
  <si>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</si>
  <si>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</si>
  <si>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</si>
  <si>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</si>
  <si>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</si>
  <si>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</si>
  <si>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</si>
  <si>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</si>
  <si>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</si>
  <si>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</si>
  <si>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</si>
  <si>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</si>
  <si>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</si>
  <si>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</si>
  <si>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</si>
  <si>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</si>
  <si>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</si>
  <si>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</si>
  <si>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</si>
  <si>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</si>
  <si>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</si>
  <si>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</si>
  <si>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</si>
  <si>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</si>
  <si>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</si>
  <si>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</si>
  <si>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</si>
  <si>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</si>
  <si>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</si>
  <si>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</si>
  <si>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</si>
  <si>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</si>
  <si>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</si>
  <si>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</si>
  <si>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</si>
  <si>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</si>
  <si>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</si>
  <si>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</si>
  <si>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</si>
  <si>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</si>
  <si>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</si>
  <si>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</si>
  <si>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</si>
  <si>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</si>
  <si>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</si>
  <si>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</si>
  <si>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</si>
  <si>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</si>
  <si>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</si>
  <si>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</si>
  <si>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</si>
  <si>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</si>
  <si>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</si>
  <si>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</si>
  <si>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</si>
  <si>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</si>
  <si>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</si>
  <si>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</si>
  <si>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</si>
  <si>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</si>
  <si>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</si>
  <si>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</si>
  <si>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</si>
  <si>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</si>
  <si>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</si>
  <si>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</si>
  <si>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</si>
  <si>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</si>
  <si>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</si>
  <si>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</si>
  <si>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</si>
  <si>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</si>
  <si>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</si>
  <si>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</si>
  <si>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</si>
  <si>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</si>
  <si>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</si>
  <si>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</si>
  <si>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</si>
  <si>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</si>
  <si>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</si>
  <si>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</si>
  <si>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</si>
  <si>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</si>
  <si>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</si>
  <si>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</si>
  <si>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</si>
  <si>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</si>
  <si>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</si>
  <si>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</si>
  <si>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</si>
  <si>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</si>
  <si>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</si>
  <si>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</si>
  <si>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</si>
  <si>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</si>
  <si>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</si>
  <si>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</si>
  <si>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</si>
  <si>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</si>
  <si>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</si>
  <si>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</si>
  <si>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</si>
  <si>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</si>
  <si>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</si>
  <si>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</si>
  <si>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</si>
  <si>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</si>
  <si>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</si>
  <si>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</si>
  <si>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</si>
  <si>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</si>
  <si>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</si>
  <si>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</si>
  <si>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</si>
  <si>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</si>
  <si>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</si>
  <si>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</si>
  <si>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</si>
  <si>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</si>
  <si>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</si>
  <si>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</si>
  <si>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</si>
  <si>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</si>
  <si>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</si>
  <si>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</si>
  <si>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</si>
  <si>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</si>
  <si>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</si>
  <si>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</si>
  <si>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</si>
  <si>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</si>
  <si>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</si>
  <si>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</si>
  <si>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</si>
  <si>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</si>
  <si>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</si>
  <si>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</si>
  <si>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</si>
  <si>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</si>
  <si>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</si>
  <si>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</si>
  <si>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</si>
  <si>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</si>
  <si>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</si>
  <si>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</si>
  <si>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</si>
  <si>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</si>
  <si>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</si>
  <si>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</si>
  <si>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</si>
  <si>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</si>
  <si>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</si>
  <si>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</si>
  <si>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</si>
  <si>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</si>
  <si>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</si>
  <si>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</si>
  <si>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</si>
  <si>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</si>
  <si>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</si>
  <si>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</si>
  <si>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</si>
  <si>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</si>
  <si>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</si>
  <si>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</si>
  <si>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</si>
  <si>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</si>
  <si>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</si>
  <si>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</si>
  <si>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</si>
  <si>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</si>
  <si>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</si>
  <si>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</si>
  <si>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</si>
  <si>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</si>
  <si>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</si>
  <si>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</si>
  <si>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</si>
  <si>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</si>
  <si>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</si>
  <si>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</si>
  <si>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</si>
  <si>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</si>
  <si>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</si>
  <si>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</si>
  <si>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</si>
  <si>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</si>
  <si>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</si>
  <si>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</si>
  <si>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</si>
  <si>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</si>
  <si>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</si>
  <si>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</si>
  <si>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</si>
  <si>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</si>
  <si>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</si>
  <si>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</si>
  <si>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</si>
  <si>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</si>
  <si>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</si>
  <si>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</si>
  <si>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</si>
  <si>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</si>
  <si>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</si>
  <si>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</si>
  <si>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</si>
  <si>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</si>
  <si>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</si>
  <si>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</si>
  <si>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</si>
  <si>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</si>
  <si>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</si>
  <si>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</si>
  <si>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</si>
  <si>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</si>
  <si>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</si>
  <si>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</si>
  <si>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</si>
  <si>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</si>
  <si>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</si>
  <si>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</si>
  <si>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</si>
  <si>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</si>
  <si>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</si>
  <si>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</si>
  <si>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</si>
  <si>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</si>
  <si>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</si>
  <si>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</si>
  <si>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</si>
  <si>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</si>
  <si>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</si>
  <si>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</si>
  <si>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</si>
  <si>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</si>
  <si>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</si>
  <si>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</si>
  <si>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</si>
  <si>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</si>
  <si>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</si>
  <si>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</si>
  <si>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</si>
  <si>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</si>
  <si>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</si>
  <si>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</si>
  <si>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</si>
  <si>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</si>
  <si>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</si>
  <si>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</si>
  <si>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</si>
  <si>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</si>
  <si>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</si>
  <si>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</si>
  <si>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</si>
  <si>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</si>
  <si>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</si>
  <si>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</si>
  <si>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</si>
  <si>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</si>
  <si>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</si>
  <si>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</si>
  <si>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</si>
  <si>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</si>
  <si>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</si>
  <si>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</si>
  <si>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</si>
  <si>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</si>
  <si>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</si>
  <si>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</si>
  <si>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</si>
  <si>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</si>
  <si>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</si>
  <si>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</si>
  <si>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</si>
  <si>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</si>
  <si>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</si>
  <si>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</si>
  <si>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</si>
  <si>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</si>
  <si>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</si>
  <si>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</si>
  <si>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</si>
  <si>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</si>
  <si>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</si>
  <si>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</si>
  <si>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</si>
  <si>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</si>
  <si>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</si>
  <si>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</si>
  <si>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</si>
  <si>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</si>
  <si>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</si>
  <si>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</si>
  <si>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</si>
  <si>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</si>
  <si>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</si>
  <si>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</si>
  <si>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</si>
  <si>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</si>
  <si>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</si>
  <si>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</si>
  <si>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</si>
  <si>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</si>
  <si>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</si>
  <si>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</si>
  <si>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</si>
  <si>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</si>
  <si>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</si>
  <si>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</si>
  <si>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</si>
  <si>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</si>
  <si>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</si>
  <si>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</si>
  <si>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</si>
  <si>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</si>
  <si>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</si>
  <si>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</si>
  <si>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</si>
  <si>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</si>
  <si>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</si>
  <si>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</si>
  <si>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</si>
  <si>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</si>
  <si>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</si>
  <si>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</si>
  <si>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</si>
  <si>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</si>
  <si>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</si>
  <si>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</si>
  <si>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</si>
  <si>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</si>
  <si>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</si>
  <si>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</si>
  <si>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</si>
  <si>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</si>
  <si>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</si>
  <si>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</si>
  <si>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</si>
  <si>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</si>
  <si>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</si>
  <si>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</si>
  <si>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</si>
  <si>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</si>
  <si>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</si>
  <si>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</si>
  <si>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</si>
  <si>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</si>
  <si>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</si>
  <si>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</si>
  <si>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</si>
  <si>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</si>
  <si>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</si>
  <si>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</si>
  <si>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</si>
  <si>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</si>
  <si>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</si>
  <si>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</si>
  <si>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</si>
  <si>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</si>
  <si>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</si>
  <si>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</si>
  <si>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</si>
  <si>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</si>
  <si>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</si>
  <si>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</si>
  <si>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</si>
  <si>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</si>
  <si>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</si>
  <si>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</si>
  <si>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</si>
  <si>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</si>
  <si>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</si>
  <si>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</si>
  <si>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</si>
  <si>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</si>
  <si>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</si>
  <si>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</si>
  <si>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</si>
  <si>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</si>
  <si>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</si>
  <si>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</si>
  <si>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</si>
  <si>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</si>
  <si>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</si>
  <si>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</si>
  <si>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</si>
  <si>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</si>
  <si>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</si>
  <si>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</si>
  <si>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</si>
  <si>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</si>
  <si>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</si>
  <si>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</si>
  <si>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</si>
  <si>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</si>
  <si>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</si>
  <si>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</si>
  <si>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</si>
  <si>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</si>
  <si>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</si>
  <si>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</si>
  <si>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</si>
  <si>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</si>
  <si>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</si>
  <si>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</si>
  <si>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</si>
  <si>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</si>
  <si>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</si>
  <si>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</si>
  <si>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</si>
  <si>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</si>
  <si>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</si>
  <si>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</si>
  <si>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</si>
  <si>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</si>
  <si>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</si>
  <si>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</si>
  <si>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</si>
  <si>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</si>
  <si>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</si>
  <si>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</si>
  <si>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</si>
  <si>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</si>
  <si>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</si>
  <si>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</si>
  <si>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</si>
  <si>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</si>
  <si>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</si>
  <si>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</si>
  <si>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</si>
  <si>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</si>
  <si>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</si>
  <si>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</si>
  <si>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</si>
  <si>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</si>
  <si>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</si>
  <si>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</si>
  <si>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</si>
  <si>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</si>
  <si>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</si>
  <si>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</si>
  <si>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</si>
  <si>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</si>
  <si>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</si>
  <si>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</si>
  <si>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</si>
  <si>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</si>
  <si>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</si>
  <si>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</si>
  <si>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</si>
  <si>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</si>
  <si>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</si>
  <si>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</si>
  <si>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</si>
  <si>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</si>
  <si>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</si>
  <si>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</si>
  <si>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</si>
  <si>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</si>
  <si>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</si>
  <si>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</si>
  <si>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</si>
  <si>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</si>
  <si>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</si>
  <si>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</si>
  <si>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</si>
  <si>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</si>
  <si>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</si>
  <si>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</si>
  <si>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</si>
  <si>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</si>
  <si>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</si>
  <si>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</si>
  <si>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</si>
  <si>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</si>
  <si>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</si>
  <si>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</si>
  <si>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</si>
  <si>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</si>
  <si>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</si>
  <si>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</si>
  <si>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</si>
  <si>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</si>
  <si>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</si>
  <si>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</si>
  <si>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</si>
  <si>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</si>
  <si>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</si>
  <si>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</si>
  <si>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</si>
  <si>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</si>
  <si>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</si>
  <si>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</si>
  <si>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</si>
  <si>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</si>
  <si>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</si>
  <si>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</si>
  <si>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</si>
  <si>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</si>
  <si>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</si>
  <si>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</si>
  <si>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</si>
  <si>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</si>
  <si>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</si>
  <si>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</si>
  <si>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</si>
  <si>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</si>
  <si>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</si>
  <si>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</si>
  <si>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</si>
  <si>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</si>
  <si>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</si>
  <si>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</si>
  <si>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</si>
  <si>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</si>
  <si>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</si>
  <si>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</si>
  <si>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</si>
  <si>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</si>
  <si>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</si>
  <si>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</si>
  <si>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</si>
  <si>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</si>
  <si>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</si>
  <si>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</si>
  <si>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</si>
  <si>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</si>
  <si>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</si>
  <si>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</si>
  <si>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</si>
  <si>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</si>
  <si>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</si>
  <si>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</si>
  <si>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</si>
  <si>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</si>
  <si>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</si>
  <si>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</si>
  <si>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</si>
  <si>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</si>
  <si>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</si>
  <si>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</si>
  <si>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</si>
  <si>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</si>
  <si>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</si>
  <si>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</si>
  <si>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</si>
  <si>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</si>
  <si>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</si>
  <si>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</si>
  <si>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</si>
  <si>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</si>
  <si>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</si>
  <si>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</si>
  <si>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</si>
  <si>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</si>
  <si>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</si>
  <si>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</si>
  <si>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</si>
  <si>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</si>
  <si>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</si>
  <si>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</si>
  <si>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</si>
  <si>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</si>
  <si>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</si>
  <si>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</si>
  <si>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</si>
  <si>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</si>
  <si>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</si>
  <si>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</si>
  <si>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</si>
  <si>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</si>
  <si>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</si>
  <si>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</si>
  <si>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</si>
  <si>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</si>
  <si>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</si>
  <si>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</si>
  <si>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</si>
  <si>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</si>
  <si>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</si>
  <si>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</si>
  <si>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</si>
  <si>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</si>
  <si>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</si>
  <si>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</si>
  <si>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</si>
  <si>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</si>
  <si>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</si>
  <si>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</si>
  <si>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</si>
  <si>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</si>
  <si>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</si>
  <si>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</si>
  <si>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</si>
  <si>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</si>
  <si>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</si>
  <si>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</si>
  <si>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</si>
  <si>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</si>
  <si>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</si>
  <si>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</si>
  <si>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</si>
  <si>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</si>
  <si>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</si>
  <si>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</si>
  <si>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</si>
  <si>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</si>
  <si>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</si>
  <si>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</si>
  <si>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</si>
  <si>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</si>
  <si>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</si>
  <si>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</si>
  <si>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</si>
  <si>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</si>
  <si>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</si>
  <si>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</si>
  <si>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</si>
  <si>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</si>
  <si>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</si>
  <si>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</si>
  <si>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</si>
  <si>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</si>
  <si>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</si>
  <si>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</si>
  <si>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</si>
  <si>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</si>
  <si>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</si>
  <si>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</si>
  <si>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</si>
  <si>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</si>
  <si>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</si>
  <si>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</si>
  <si>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</si>
  <si>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</si>
  <si>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</si>
  <si>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</si>
  <si>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</si>
  <si>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</si>
  <si>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</si>
  <si>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</si>
  <si>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</si>
  <si>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</si>
  <si>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</si>
  <si>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</si>
  <si>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</si>
  <si>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</si>
  <si>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</si>
  <si>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</si>
  <si>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</si>
  <si>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</si>
  <si>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</si>
  <si>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</si>
  <si>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</si>
  <si>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</si>
  <si>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</si>
  <si>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</si>
  <si>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</si>
  <si>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</si>
  <si>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</si>
  <si>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</si>
  <si>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</si>
  <si>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</si>
  <si>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</si>
  <si>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</si>
  <si>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</si>
  <si>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</si>
  <si>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</si>
  <si>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</si>
  <si>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</si>
  <si>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</si>
  <si>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</si>
  <si>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</si>
  <si>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</si>
  <si>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</si>
  <si>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</si>
  <si>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</si>
  <si>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</si>
  <si>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</si>
  <si>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</si>
  <si>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</si>
  <si>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</si>
  <si>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</si>
  <si>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</si>
  <si>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</si>
  <si>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</si>
  <si>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</si>
  <si>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</si>
  <si>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</si>
  <si>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</si>
  <si>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</si>
  <si>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</si>
  <si>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</si>
  <si>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</si>
  <si>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</si>
  <si>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</si>
  <si>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</si>
  <si>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</si>
  <si>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</si>
  <si>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</si>
  <si>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</si>
  <si>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</si>
  <si>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</si>
  <si>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</si>
  <si>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</si>
  <si>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</si>
  <si>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</si>
  <si>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</si>
  <si>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</si>
  <si>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</si>
  <si>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</si>
  <si>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</si>
  <si>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</si>
  <si>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</si>
  <si>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</si>
  <si>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</si>
  <si>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</si>
  <si>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</si>
  <si>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</si>
  <si>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</si>
  <si>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</si>
  <si>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</si>
  <si>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</si>
  <si>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</si>
  <si>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</si>
  <si>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</si>
  <si>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</si>
  <si>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</si>
  <si>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</si>
  <si>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</si>
  <si>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</si>
  <si>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</si>
  <si>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</si>
  <si>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</si>
  <si>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</si>
  <si>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</si>
  <si>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</si>
  <si>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</si>
  <si>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</si>
  <si>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</si>
  <si>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</si>
  <si>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</si>
  <si>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</si>
  <si>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</si>
  <si>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</si>
  <si>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</si>
  <si>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</si>
  <si>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</si>
  <si>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</si>
  <si>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</si>
  <si>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</si>
  <si>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</si>
  <si>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</si>
  <si>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</si>
  <si>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</si>
  <si>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</si>
  <si>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</si>
  <si>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</si>
  <si>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</si>
  <si>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</si>
  <si>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</si>
  <si>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</si>
  <si>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</si>
  <si>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</si>
  <si>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</si>
  <si>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</si>
  <si>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</si>
  <si>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</si>
  <si>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</si>
  <si>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</si>
  <si>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</si>
  <si>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</si>
  <si>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</si>
  <si>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</si>
  <si>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</si>
  <si>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</si>
  <si>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</si>
  <si>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</si>
  <si>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</si>
  <si>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</si>
  <si>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</si>
  <si>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</si>
  <si>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</si>
  <si>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</si>
  <si>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</si>
  <si>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</si>
  <si>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</si>
  <si>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</si>
  <si>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</si>
  <si>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</si>
  <si>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</si>
  <si>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</si>
  <si>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</si>
  <si>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</si>
  <si>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</si>
  <si>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</si>
  <si>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</si>
  <si>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</si>
  <si>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</si>
  <si>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</si>
  <si>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</si>
  <si>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</si>
  <si>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</si>
  <si>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</si>
  <si>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</si>
  <si>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</si>
  <si>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</si>
  <si>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</si>
  <si>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</si>
  <si>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</si>
  <si>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</si>
  <si>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</si>
  <si>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</si>
  <si>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</si>
  <si>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</si>
  <si>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</si>
  <si>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</si>
  <si>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</si>
  <si>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</si>
  <si>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</si>
  <si>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</si>
  <si>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</si>
  <si>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</si>
  <si>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</si>
  <si>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</si>
  <si>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</si>
  <si>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</si>
  <si>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</si>
  <si>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</si>
  <si>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</si>
  <si>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</si>
  <si>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</si>
  <si>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</si>
  <si>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</si>
  <si>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</si>
  <si>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</si>
  <si>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</si>
  <si>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</si>
  <si>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</si>
  <si>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</si>
  <si>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</si>
  <si>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</si>
  <si>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</si>
  <si>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</si>
  <si>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</si>
  <si>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</si>
  <si>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</si>
  <si>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</si>
  <si>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</si>
  <si>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</si>
  <si>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</si>
  <si>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</si>
  <si>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</si>
  <si>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</si>
  <si>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</si>
  <si>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</si>
  <si>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</si>
  <si>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</si>
  <si>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</si>
  <si>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</si>
  <si>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</si>
  <si>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</si>
  <si>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</si>
  <si>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</si>
  <si>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</si>
  <si>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</si>
  <si>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</si>
  <si>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</si>
  <si>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</si>
  <si>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</si>
  <si>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</si>
  <si>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</si>
  <si>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</si>
  <si>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</si>
  <si>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</si>
  <si>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</si>
  <si>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</si>
  <si>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</si>
  <si>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</si>
  <si>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</si>
  <si>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</si>
  <si>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</si>
  <si>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</si>
  <si>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</si>
  <si>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</si>
  <si>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</si>
  <si>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</si>
  <si>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</si>
  <si>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</si>
  <si>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</si>
  <si>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</si>
  <si>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</si>
  <si>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</si>
  <si>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</si>
  <si>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</si>
  <si>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</si>
  <si>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</si>
  <si>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</si>
  <si>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</si>
  <si>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</si>
  <si>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</si>
  <si>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</si>
  <si>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</si>
  <si>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</si>
  <si>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</si>
  <si>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</si>
  <si>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</si>
  <si>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</si>
  <si>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</si>
  <si>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</si>
  <si>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</si>
  <si>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</si>
  <si>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</si>
  <si>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</si>
  <si>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</si>
  <si>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</si>
  <si>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</si>
  <si>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</si>
  <si>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</si>
  <si>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</si>
  <si>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</si>
  <si>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</si>
  <si>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</si>
  <si>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</si>
  <si>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</si>
  <si>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</si>
  <si>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</si>
  <si>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</si>
  <si>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</si>
  <si>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</si>
  <si>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</si>
  <si>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</si>
  <si>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</si>
  <si>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</si>
  <si>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</si>
  <si>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</si>
  <si>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</si>
  <si>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</si>
  <si>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</si>
  <si>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</si>
  <si>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</si>
  <si>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</si>
  <si>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</si>
  <si>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</si>
  <si>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</si>
  <si>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</si>
  <si>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</si>
  <si>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</si>
  <si>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</si>
  <si>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</si>
  <si>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</si>
  <si>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</si>
  <si>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</si>
  <si>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</si>
  <si>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</si>
  <si>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</si>
  <si>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</si>
  <si>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</si>
  <si>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</si>
  <si>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</si>
  <si>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</si>
  <si>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</si>
  <si>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</si>
  <si>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</si>
  <si>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</si>
  <si>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</si>
  <si>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</si>
  <si>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</si>
  <si>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</si>
  <si>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</si>
  <si>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</si>
  <si>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</si>
  <si>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</si>
  <si>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</si>
  <si>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</si>
  <si>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</si>
  <si>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</si>
  <si>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</si>
  <si>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</si>
  <si>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</si>
  <si>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</si>
  <si>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</si>
  <si>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</si>
  <si>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</si>
  <si>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</si>
  <si>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</si>
  <si>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</si>
  <si>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</si>
  <si>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</si>
  <si>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</si>
  <si>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</si>
  <si>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</si>
  <si>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</si>
  <si>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</si>
  <si>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</si>
  <si>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</si>
  <si>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</si>
  <si>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</si>
  <si>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</si>
  <si>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</si>
  <si>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</si>
  <si>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</si>
  <si>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</si>
  <si>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</si>
  <si>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</si>
  <si>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</si>
  <si>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</si>
  <si>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</si>
  <si>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</si>
  <si>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</si>
  <si>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</si>
  <si>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</si>
  <si>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</si>
  <si>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</si>
  <si>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</si>
  <si>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</si>
  <si>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</si>
  <si>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</si>
  <si>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</si>
  <si>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</si>
  <si>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</si>
  <si>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</si>
  <si>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</si>
  <si>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</si>
  <si>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</si>
  <si>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</si>
  <si>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</si>
  <si>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</si>
  <si>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</si>
  <si>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</si>
  <si>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</si>
  <si>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</si>
  <si>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</si>
  <si>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</si>
  <si>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</si>
  <si>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</si>
  <si>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</si>
  <si>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</si>
  <si>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</si>
  <si>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</si>
  <si>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</si>
  <si>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</si>
  <si>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</si>
  <si>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</si>
  <si>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</si>
  <si>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</si>
  <si>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</si>
  <si>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</si>
  <si>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</si>
  <si>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</si>
  <si>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</si>
  <si>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</si>
  <si>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</si>
  <si>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</si>
  <si>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</si>
  <si>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</si>
  <si>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</si>
  <si>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</si>
  <si>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</si>
  <si>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</si>
  <si>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</si>
  <si>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</si>
  <si>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</si>
  <si>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</si>
  <si>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</si>
  <si>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</si>
  <si>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</si>
  <si>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</si>
  <si>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</si>
  <si>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</si>
  <si>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</si>
  <si>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</si>
  <si>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</si>
  <si>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</si>
  <si>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</si>
  <si>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</si>
  <si>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</si>
  <si>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</si>
  <si>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</si>
  <si>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</si>
  <si>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</si>
  <si>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</si>
  <si>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</si>
  <si>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</si>
  <si>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</si>
  <si>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</si>
  <si>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</si>
  <si>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</si>
  <si>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</si>
  <si>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</si>
  <si>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</si>
  <si>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</si>
  <si>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</si>
  <si>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</si>
  <si>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</si>
  <si>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</si>
  <si>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</si>
  <si>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</si>
  <si>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</si>
  <si>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</si>
  <si>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</si>
  <si>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</si>
  <si>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</si>
  <si>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</si>
  <si>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</si>
  <si>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</si>
  <si>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</si>
  <si>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</si>
  <si>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</si>
  <si>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</si>
  <si>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</si>
  <si>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</si>
  <si>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</si>
  <si>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</si>
  <si>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</si>
  <si>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</si>
  <si>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</si>
  <si>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</si>
  <si>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</si>
  <si>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</si>
  <si>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</si>
  <si>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</si>
  <si>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</si>
  <si>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</si>
  <si>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</si>
  <si>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</si>
  <si>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</si>
  <si>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</si>
  <si>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</si>
  <si>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</si>
  <si>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</si>
  <si>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</si>
  <si>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</si>
  <si>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</si>
  <si>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</si>
  <si>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</si>
  <si>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</si>
  <si>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</si>
  <si>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</si>
  <si>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</si>
  <si>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</si>
  <si>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</si>
  <si>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</si>
  <si>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</si>
  <si>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</si>
  <si>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</si>
  <si>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</si>
  <si>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</si>
  <si>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</si>
  <si>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</si>
  <si>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</si>
  <si>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</si>
  <si>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</si>
  <si>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</si>
  <si>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</si>
  <si>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</si>
  <si>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</si>
  <si>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</si>
  <si>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</si>
  <si>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</si>
  <si>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</si>
  <si>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</si>
  <si>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</si>
  <si>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</si>
  <si>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</si>
  <si>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</si>
  <si>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</si>
  <si>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</si>
  <si>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</si>
  <si>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</si>
  <si>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</si>
  <si>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</si>
  <si>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</si>
  <si>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</si>
  <si>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</si>
  <si>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</si>
  <si>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</si>
  <si>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</si>
  <si>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</si>
  <si>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</si>
  <si>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</si>
  <si>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</si>
  <si>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</si>
  <si>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</si>
  <si>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</si>
  <si>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</si>
  <si>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</si>
  <si>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</si>
  <si>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</si>
  <si>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</si>
  <si>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</si>
  <si>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</si>
  <si>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</si>
  <si>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</si>
  <si>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</si>
  <si>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</si>
  <si>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</si>
  <si>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</si>
  <si>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</si>
  <si>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</si>
  <si>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</si>
  <si>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</si>
  <si>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</si>
  <si>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</si>
  <si>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</si>
  <si>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</si>
  <si>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</si>
  <si>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</si>
  <si>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</si>
  <si>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</si>
  <si>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</si>
  <si>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</si>
  <si>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</si>
  <si>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</si>
  <si>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</si>
  <si>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</si>
  <si>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</si>
  <si>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</si>
  <si>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</si>
  <si>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</si>
  <si>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</si>
  <si>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</si>
  <si>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</si>
  <si>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</si>
  <si>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</si>
  <si>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</si>
  <si>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</si>
  <si>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</si>
  <si>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</si>
  <si>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</si>
  <si>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</si>
  <si>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</si>
  <si>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</si>
  <si>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</si>
  <si>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</si>
  <si>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</si>
  <si>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</si>
  <si>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</si>
  <si>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</si>
  <si>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</si>
  <si>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</si>
  <si>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</si>
  <si>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</si>
  <si>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</si>
  <si>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</si>
  <si>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</si>
  <si>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</si>
  <si>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</si>
  <si>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</si>
  <si>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</si>
  <si>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</si>
  <si>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</si>
  <si>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</si>
  <si>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</si>
  <si>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</si>
  <si>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</si>
  <si>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</si>
  <si>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</si>
  <si>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</si>
  <si>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</si>
  <si>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</si>
  <si>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</si>
  <si>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</si>
  <si>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</si>
  <si>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</si>
  <si>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</si>
  <si>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</si>
  <si>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</si>
  <si>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</si>
  <si>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</si>
  <si>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</si>
  <si>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</si>
  <si>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</si>
  <si>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</si>
  <si>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</si>
  <si>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</si>
  <si>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</si>
  <si>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</si>
  <si>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</si>
  <si>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</si>
  <si>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</si>
  <si>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</si>
  <si>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</si>
  <si>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</si>
  <si>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</si>
  <si>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</si>
  <si>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</si>
  <si>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</si>
  <si>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</si>
  <si>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</si>
  <si>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</si>
  <si>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</si>
  <si>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</si>
  <si>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</si>
  <si>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</si>
  <si>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</si>
  <si>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</si>
  <si>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</si>
  <si>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</si>
  <si>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</si>
  <si>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</si>
  <si>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</si>
  <si>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</si>
  <si>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</si>
  <si>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</si>
  <si>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</si>
  <si>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</si>
  <si>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</si>
  <si>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</si>
  <si>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</si>
  <si>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</si>
  <si>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</si>
  <si>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</si>
  <si>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</si>
  <si>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</si>
  <si>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</si>
  <si>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</si>
  <si>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</si>
  <si>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</si>
  <si>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</si>
  <si>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</si>
  <si>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</si>
  <si>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</si>
  <si>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</si>
  <si>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</si>
  <si>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</si>
  <si>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</si>
  <si>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</si>
  <si>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</si>
  <si>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</si>
  <si>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</si>
  <si>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</si>
  <si>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</si>
  <si>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</si>
  <si>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</si>
  <si>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</si>
  <si>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</si>
  <si>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</si>
  <si>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</si>
  <si>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</si>
  <si>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</si>
  <si>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</si>
  <si>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</si>
  <si>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</si>
  <si>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</si>
  <si>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</si>
  <si>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</si>
  <si>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</si>
  <si>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</si>
  <si>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</si>
  <si>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</si>
  <si>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</si>
  <si>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</si>
  <si>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</si>
  <si>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</si>
  <si>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</si>
  <si>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</si>
  <si>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</si>
  <si>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</si>
  <si>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</si>
  <si>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</si>
  <si>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</si>
  <si>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</si>
  <si>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</si>
  <si>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</si>
  <si>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</si>
  <si>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</si>
  <si>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</si>
  <si>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</si>
  <si>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</si>
  <si>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</si>
  <si>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</si>
  <si>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</si>
  <si>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</si>
  <si>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</si>
  <si>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</si>
  <si>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</si>
  <si>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</si>
  <si>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</si>
  <si>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</si>
  <si>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</si>
  <si>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</si>
  <si>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</si>
  <si>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</si>
  <si>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</si>
  <si>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</si>
  <si>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</si>
  <si>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</si>
  <si>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</si>
  <si>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</si>
  <si>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</si>
  <si>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</si>
  <si>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</si>
  <si>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</si>
  <si>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</si>
  <si>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</si>
  <si>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</si>
  <si>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</si>
  <si>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</si>
  <si>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</si>
  <si>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</si>
  <si>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</si>
  <si>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</si>
  <si>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</si>
  <si>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</si>
  <si>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</si>
  <si>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</si>
  <si>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</si>
  <si>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</si>
  <si>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</si>
  <si>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</si>
  <si>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</si>
  <si>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</si>
  <si>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</si>
  <si>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</si>
  <si>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</si>
  <si>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</si>
  <si>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</si>
  <si>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</si>
  <si>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</si>
  <si>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</si>
  <si>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</si>
  <si>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</si>
  <si>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</si>
  <si>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</si>
  <si>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</si>
  <si>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</si>
  <si>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</si>
  <si>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</si>
  <si>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</si>
  <si>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</si>
  <si>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</si>
  <si>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</si>
  <si>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</si>
  <si>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</si>
  <si>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</si>
  <si>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</si>
  <si>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</si>
  <si>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</si>
  <si>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</si>
  <si>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</si>
  <si>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</si>
  <si>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</si>
  <si>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</si>
  <si>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</si>
  <si>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</si>
  <si>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</si>
  <si>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</si>
  <si>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</si>
  <si>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</si>
  <si>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</si>
  <si>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</si>
  <si>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</si>
  <si>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</si>
  <si>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</si>
  <si>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</si>
  <si>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</si>
  <si>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</si>
  <si>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</si>
  <si>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</si>
  <si>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</si>
  <si>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</si>
  <si>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</si>
  <si>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</si>
  <si>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</si>
  <si>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</si>
  <si>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</si>
  <si>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</si>
  <si>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</si>
  <si>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</si>
  <si>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</si>
  <si>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</si>
  <si>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</si>
  <si>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</si>
  <si>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</si>
  <si>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</si>
  <si>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</si>
  <si>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</si>
  <si>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</si>
  <si>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</si>
  <si>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</si>
  <si>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</si>
  <si>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</si>
  <si>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</si>
  <si>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</si>
  <si>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</si>
  <si>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</si>
  <si>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</si>
  <si>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</si>
  <si>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</si>
  <si>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</si>
  <si>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</si>
  <si>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</si>
  <si>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</si>
  <si>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</si>
  <si>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</si>
  <si>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</si>
  <si>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</si>
  <si>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</si>
  <si>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</si>
  <si>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</si>
  <si>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</si>
  <si>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</si>
  <si>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</si>
  <si>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</si>
  <si>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</si>
  <si>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</si>
  <si>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</si>
  <si>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</si>
  <si>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</si>
  <si>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</si>
  <si>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</si>
  <si>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</si>
  <si>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</si>
  <si>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</si>
  <si>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</si>
  <si>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</si>
  <si>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</si>
  <si>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</si>
  <si>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</si>
  <si>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</si>
  <si>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</si>
  <si>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</si>
  <si>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</si>
  <si>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</si>
  <si>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</si>
  <si>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</si>
  <si>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</si>
  <si>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</si>
  <si>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</si>
  <si>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</si>
  <si>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</si>
  <si>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</si>
  <si>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</si>
  <si>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</si>
  <si>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</si>
  <si>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</si>
  <si>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</si>
  <si>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</si>
  <si>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</si>
  <si>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</si>
  <si>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</si>
  <si>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</si>
  <si>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</si>
  <si>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</si>
  <si>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</si>
  <si>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</si>
  <si>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</si>
  <si>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</si>
  <si>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</si>
  <si>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</si>
  <si>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</si>
  <si>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</si>
  <si>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</si>
  <si>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</si>
  <si>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</si>
  <si>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</si>
  <si>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</si>
  <si>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</si>
  <si>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</si>
  <si>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</si>
  <si>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</si>
  <si>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</si>
  <si>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</si>
  <si>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</si>
  <si>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</si>
  <si>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</si>
  <si>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</si>
  <si>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</si>
  <si>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</si>
  <si>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</si>
  <si>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</si>
  <si>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</si>
  <si>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</si>
  <si>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</si>
  <si>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</si>
  <si>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</si>
  <si>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</si>
  <si>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</si>
  <si>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</si>
  <si>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</si>
  <si>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</si>
  <si>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</si>
  <si>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</si>
  <si>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</si>
  <si>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</si>
  <si>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</si>
  <si>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</si>
  <si>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</si>
  <si>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</si>
  <si>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</si>
  <si>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</si>
  <si>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</si>
  <si>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</si>
  <si>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</si>
  <si>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</si>
  <si>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</si>
  <si>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</si>
  <si>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</si>
  <si>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</si>
  <si>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</si>
  <si>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</si>
  <si>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</si>
  <si>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</si>
  <si>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</si>
  <si>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</si>
  <si>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</si>
  <si>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</si>
  <si>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</si>
  <si>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</si>
  <si>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</si>
  <si>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</si>
  <si>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</si>
  <si>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</si>
  <si>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</si>
  <si>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</si>
  <si>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</si>
  <si>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</si>
  <si>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</si>
  <si>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</si>
  <si>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</si>
  <si>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</si>
  <si>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</si>
  <si>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</si>
  <si>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</si>
  <si>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</si>
  <si>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</si>
  <si>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</si>
  <si>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</si>
  <si>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</si>
  <si>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</si>
  <si>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</si>
  <si>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</si>
  <si>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</si>
  <si>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</si>
  <si>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</si>
  <si>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</si>
  <si>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</si>
  <si>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</si>
  <si>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</si>
  <si>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</si>
  <si>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</si>
  <si>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</si>
  <si>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</si>
  <si>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</si>
  <si>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</si>
  <si>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</si>
  <si>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</si>
  <si>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</si>
  <si>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</si>
  <si>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</si>
  <si>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</si>
  <si>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</si>
  <si>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</si>
  <si>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</si>
  <si>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</si>
  <si>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</si>
  <si>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</si>
  <si>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</si>
  <si>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</si>
  <si>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</si>
  <si>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</si>
  <si>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</si>
  <si>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</si>
  <si>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</si>
  <si>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</si>
  <si>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</si>
  <si>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</si>
  <si>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</si>
  <si>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</si>
  <si>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</si>
  <si>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</si>
  <si>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</si>
  <si>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</si>
  <si>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</si>
  <si>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</si>
  <si>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</si>
  <si>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</si>
  <si>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</si>
  <si>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</si>
  <si>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</si>
  <si>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</si>
  <si>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</si>
  <si>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</si>
  <si>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</si>
  <si>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</si>
  <si>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</si>
  <si>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</si>
  <si>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</si>
  <si>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</si>
  <si>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</si>
  <si>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</si>
  <si>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</si>
  <si>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</si>
  <si>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</si>
  <si>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</si>
  <si>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</si>
  <si>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</si>
  <si>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</si>
  <si>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</si>
  <si>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</si>
  <si>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</si>
  <si>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</si>
  <si>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</si>
  <si>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</si>
  <si>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</si>
  <si>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</si>
  <si>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</si>
  <si>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</si>
  <si>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</si>
  <si>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</si>
  <si>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</si>
  <si>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</si>
  <si>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</si>
  <si>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</si>
  <si>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</si>
  <si>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</si>
  <si>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</si>
  <si>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</si>
  <si>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</si>
  <si>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</si>
  <si>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</si>
  <si>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</si>
  <si>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</si>
  <si>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</si>
  <si>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</si>
  <si>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</si>
  <si>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</si>
  <si>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</si>
  <si>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</si>
  <si>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</si>
  <si>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</si>
  <si>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</si>
  <si>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</si>
  <si>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</si>
  <si>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</si>
  <si>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</si>
  <si>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</si>
  <si>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</si>
  <si>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</si>
  <si>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</si>
  <si>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</si>
  <si>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</si>
  <si>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</si>
  <si>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</si>
  <si>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</si>
  <si>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</si>
  <si>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</si>
  <si>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</si>
  <si>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</si>
  <si>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</si>
  <si>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</si>
  <si>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</si>
  <si>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</si>
  <si>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</si>
  <si>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</si>
  <si>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</si>
  <si>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</si>
  <si>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</si>
  <si>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</si>
  <si>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</si>
  <si>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</si>
  <si>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</si>
  <si>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</si>
  <si>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</si>
  <si>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</si>
  <si>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</si>
  <si>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</si>
  <si>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</si>
  <si>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</si>
  <si>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</si>
  <si>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</si>
  <si>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</si>
  <si>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</si>
  <si>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</si>
  <si>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</si>
  <si>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</si>
  <si>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</si>
  <si>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</si>
  <si>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</si>
  <si>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</si>
  <si>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</si>
  <si>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</si>
  <si>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</si>
  <si>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</si>
  <si>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</si>
  <si>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</si>
  <si>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</si>
  <si>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</si>
  <si>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</si>
  <si>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</si>
  <si>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</si>
  <si>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</si>
  <si>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</si>
  <si>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</si>
  <si>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</si>
  <si>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</si>
  <si>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</si>
  <si>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</si>
  <si>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</si>
  <si>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</si>
  <si>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</si>
  <si>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</si>
  <si>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</si>
  <si>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</si>
  <si>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</si>
  <si>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</si>
  <si>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</si>
  <si>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</si>
  <si>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</si>
  <si>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</si>
  <si>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</si>
  <si>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</si>
  <si>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</si>
  <si>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</si>
  <si>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</si>
  <si>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</si>
  <si>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</si>
  <si>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</si>
  <si>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</si>
  <si>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</si>
  <si>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</si>
  <si>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</si>
  <si>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</si>
  <si>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</si>
  <si>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</si>
  <si>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</si>
  <si>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</si>
  <si>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</si>
  <si>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</si>
  <si>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</si>
  <si>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</si>
  <si>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</si>
  <si>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</si>
  <si>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</si>
  <si>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</si>
  <si>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</si>
  <si>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</si>
  <si>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</si>
  <si>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</si>
  <si>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</si>
  <si>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</si>
  <si>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</si>
  <si>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</si>
  <si>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</si>
  <si>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</si>
  <si>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</si>
  <si>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</si>
  <si>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</si>
  <si>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</si>
  <si>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</si>
  <si>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</si>
  <si>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</si>
  <si>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</si>
  <si>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</si>
  <si>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</si>
  <si>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</si>
  <si>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</si>
  <si>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</si>
  <si>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</si>
  <si>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</si>
  <si>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</si>
  <si>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</si>
  <si>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</si>
  <si>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</si>
  <si>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</si>
  <si>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</si>
  <si>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</si>
  <si>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</si>
  <si>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</si>
  <si>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</si>
  <si>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</si>
  <si>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</si>
  <si>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</si>
  <si>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</si>
  <si>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</si>
  <si>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</si>
  <si>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</si>
  <si>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</si>
  <si>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</si>
  <si>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</si>
  <si>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</si>
  <si>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</si>
  <si>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</si>
  <si>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</si>
  <si>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</si>
  <si>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</si>
  <si>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</si>
  <si>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</si>
  <si>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</si>
  <si>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</si>
  <si>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</si>
  <si>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</si>
  <si>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</si>
  <si>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</si>
  <si>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</si>
  <si>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</si>
  <si>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</si>
  <si>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</si>
  <si>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</si>
  <si>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</si>
  <si>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</si>
  <si>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</si>
  <si>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</si>
  <si>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</si>
  <si>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</si>
  <si>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</si>
  <si>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</si>
  <si>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</si>
  <si>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</si>
  <si>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</si>
  <si>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</si>
  <si>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</si>
  <si>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</si>
  <si>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</si>
  <si>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</si>
  <si>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</si>
  <si>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</si>
  <si>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</si>
  <si>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</si>
  <si>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</si>
  <si>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</si>
  <si>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</si>
  <si>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</si>
  <si>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</si>
  <si>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</si>
  <si>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</si>
  <si>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</si>
  <si>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</si>
  <si>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</si>
  <si>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</si>
  <si>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</si>
  <si>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</si>
  <si>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</si>
  <si>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</si>
  <si>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</si>
  <si>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</si>
  <si>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</si>
  <si>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</si>
  <si>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</si>
  <si>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</si>
  <si>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</si>
  <si>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</si>
  <si>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</si>
  <si>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</si>
  <si>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</si>
  <si>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</si>
  <si>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</si>
  <si>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</si>
  <si>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</si>
  <si>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</si>
  <si>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</si>
  <si>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</si>
  <si>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</si>
  <si>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</si>
  <si>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</si>
  <si>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</si>
  <si>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</si>
  <si>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</si>
  <si>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</si>
  <si>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</si>
  <si>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</si>
  <si>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</si>
  <si>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</si>
  <si>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</si>
  <si>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</si>
  <si>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</si>
  <si>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</si>
  <si>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</si>
  <si>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</si>
  <si>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</si>
  <si>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</si>
  <si>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</si>
  <si>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</si>
  <si>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</si>
  <si>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</si>
  <si>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</si>
  <si>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</si>
  <si>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</si>
  <si>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</si>
  <si>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</si>
  <si>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</si>
  <si>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</si>
  <si>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</si>
  <si>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</si>
  <si>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</si>
  <si>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</si>
  <si>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</si>
  <si>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</si>
  <si>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</si>
  <si>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</si>
  <si>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</si>
  <si>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</si>
  <si>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</si>
  <si>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</si>
  <si>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</si>
  <si>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</si>
  <si>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</si>
  <si>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</si>
  <si>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</si>
  <si>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</si>
  <si>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</si>
  <si>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</si>
  <si>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</si>
  <si>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</si>
  <si>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</si>
  <si>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</si>
  <si>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</si>
  <si>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</si>
  <si>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</si>
  <si>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</si>
  <si>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</si>
  <si>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</si>
  <si>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</si>
  <si>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</si>
  <si>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</si>
  <si>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</si>
  <si>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</si>
  <si>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</si>
  <si>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</si>
  <si>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</si>
  <si>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</si>
  <si>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</si>
  <si>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</si>
  <si>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</si>
  <si>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</si>
  <si>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</si>
  <si>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</si>
  <si>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</si>
  <si>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</si>
  <si>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</si>
  <si>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</si>
  <si>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</si>
  <si>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</si>
  <si>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</si>
  <si>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</si>
  <si>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</si>
  <si>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</si>
  <si>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</si>
  <si>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</si>
  <si>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</si>
  <si>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</si>
  <si>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</si>
  <si>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</si>
  <si>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</si>
  <si>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</si>
  <si>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</si>
  <si>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</si>
  <si>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</si>
  <si>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</si>
  <si>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</si>
  <si>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</si>
  <si>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</si>
  <si>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</si>
  <si>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</si>
  <si>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</si>
  <si>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</si>
  <si>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</si>
  <si>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</si>
  <si>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</si>
  <si>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</si>
  <si>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</si>
  <si>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</si>
  <si>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</si>
  <si>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</si>
  <si>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</si>
  <si>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</si>
  <si>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</si>
  <si>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</si>
  <si>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</si>
  <si>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</si>
  <si>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</si>
  <si>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</si>
  <si>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</si>
  <si>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</si>
  <si>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</si>
  <si>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</si>
  <si>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</si>
  <si>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</si>
  <si>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</si>
  <si>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</si>
  <si>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</si>
  <si>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</si>
  <si>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</si>
  <si>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</si>
  <si>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</si>
  <si>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</si>
  <si>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</si>
  <si>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</si>
  <si>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</si>
  <si>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</si>
  <si>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</si>
  <si>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</si>
  <si>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</si>
  <si>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</si>
  <si>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</si>
  <si>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</si>
  <si>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</si>
  <si>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</si>
  <si>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</si>
  <si>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</si>
  <si>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</si>
  <si>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</si>
  <si>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</si>
  <si>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</si>
  <si>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</si>
  <si>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</si>
  <si>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</si>
  <si>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</si>
  <si>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</si>
  <si>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</si>
  <si>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</si>
  <si>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</si>
  <si>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</si>
  <si>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</si>
  <si>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</si>
  <si>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</si>
  <si>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</si>
  <si>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</si>
  <si>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</si>
  <si>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</si>
  <si>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</si>
  <si>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</si>
  <si>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</si>
  <si>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</si>
  <si>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</si>
  <si>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</si>
  <si>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</si>
  <si>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</si>
  <si>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</si>
  <si>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</si>
  <si>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</si>
  <si>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</si>
  <si>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</si>
  <si>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</si>
  <si>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</si>
  <si>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</si>
  <si>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</si>
  <si>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</si>
  <si>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</si>
  <si>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</si>
  <si>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</si>
  <si>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</si>
  <si>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</si>
  <si>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</si>
  <si>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</si>
  <si>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</si>
  <si>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</si>
  <si>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</si>
  <si>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</si>
  <si>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</si>
  <si>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</si>
  <si>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</si>
  <si>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</si>
  <si>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</si>
  <si>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</si>
  <si>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</si>
  <si>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</si>
  <si>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</si>
  <si>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</si>
  <si>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</si>
  <si>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</si>
  <si>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</si>
  <si>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</si>
  <si>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</si>
  <si>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</si>
  <si>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</si>
  <si>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</si>
  <si>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</si>
  <si>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</si>
  <si>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</si>
  <si>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</si>
  <si>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</si>
  <si>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</si>
  <si>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</si>
  <si>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</si>
  <si>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</si>
  <si>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</si>
  <si>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</si>
  <si>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</si>
  <si>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</si>
  <si>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</si>
  <si>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</si>
  <si>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</si>
  <si>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</si>
  <si>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</si>
  <si>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</si>
  <si>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</si>
  <si>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</si>
  <si>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</si>
  <si>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</si>
  <si>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</si>
  <si>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</si>
  <si>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</si>
  <si>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</si>
  <si>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</si>
  <si>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</si>
  <si>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</si>
  <si>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</si>
  <si>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</si>
  <si>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</si>
  <si>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</si>
  <si>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</si>
  <si>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</si>
  <si>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</si>
  <si>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</si>
  <si>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</si>
  <si>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</si>
  <si>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</si>
  <si>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</si>
  <si>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</si>
  <si>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</si>
  <si>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</si>
  <si>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</si>
  <si>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</si>
  <si>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</si>
  <si>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</si>
  <si>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</si>
  <si>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</si>
  <si>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</si>
  <si>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</si>
  <si>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</si>
  <si>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</si>
  <si>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</si>
  <si>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</si>
  <si>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</si>
  <si>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</si>
  <si>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</si>
  <si>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</si>
  <si>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</si>
  <si>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</si>
  <si>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</si>
  <si>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</si>
  <si>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</si>
  <si>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</si>
  <si>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</si>
  <si>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</si>
  <si>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</si>
  <si>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</si>
  <si>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</si>
  <si>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</si>
  <si>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</si>
  <si>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</si>
  <si>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</si>
  <si>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</si>
  <si>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</si>
  <si>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</si>
  <si>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</si>
  <si>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</si>
  <si>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</si>
  <si>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</si>
  <si>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</si>
  <si>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</si>
  <si>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</si>
  <si>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</si>
  <si>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</si>
  <si>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</si>
  <si>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</si>
  <si>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</si>
  <si>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</si>
  <si>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</si>
  <si>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</si>
  <si>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</si>
  <si>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</si>
  <si>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</si>
  <si>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</si>
  <si>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</si>
  <si>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</si>
  <si>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</si>
  <si>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</si>
  <si>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</si>
  <si>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</si>
  <si>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</si>
  <si>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</si>
  <si>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</si>
  <si>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</si>
  <si>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</si>
  <si>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</si>
  <si>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</si>
  <si>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</si>
  <si>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</si>
  <si>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</si>
  <si>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</si>
  <si>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</si>
  <si>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</si>
  <si>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</si>
  <si>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</si>
  <si>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</si>
  <si>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</si>
  <si>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</si>
  <si>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</si>
  <si>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</si>
  <si>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</si>
  <si>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</si>
  <si>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</si>
  <si>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</si>
  <si>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</si>
  <si>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</si>
  <si>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</si>
  <si>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</si>
  <si>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</si>
  <si>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</si>
  <si>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</si>
  <si>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</si>
  <si>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</si>
  <si>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</si>
  <si>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</si>
  <si>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</si>
  <si>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</si>
  <si>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</si>
  <si>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</si>
  <si>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</si>
  <si>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</si>
  <si>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</si>
  <si>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</si>
  <si>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</si>
  <si>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</si>
  <si>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</si>
  <si>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</si>
  <si>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</si>
  <si>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</si>
  <si>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</si>
  <si>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</si>
  <si>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</si>
  <si>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</si>
  <si>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</si>
  <si>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</si>
  <si>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</si>
  <si>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</si>
  <si>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</si>
  <si>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</si>
  <si>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</si>
  <si>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</si>
  <si>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</si>
  <si>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</si>
  <si>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</si>
  <si>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</si>
  <si>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</si>
  <si>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</si>
  <si>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</si>
  <si>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</si>
  <si>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</si>
  <si>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</si>
  <si>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</si>
  <si>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</si>
  <si>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</si>
  <si>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</si>
  <si>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</si>
  <si>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</si>
  <si>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</si>
  <si>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</si>
  <si>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</si>
  <si>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</si>
  <si>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</si>
  <si>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</si>
  <si>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</si>
  <si>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</si>
  <si>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</si>
  <si>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</si>
  <si>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</si>
  <si>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</si>
  <si>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</si>
  <si>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</si>
  <si>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</si>
  <si>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</si>
  <si>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</si>
  <si>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</si>
  <si>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</si>
  <si>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</si>
  <si>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</si>
  <si>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</si>
  <si>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</si>
  <si>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</si>
  <si>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</si>
  <si>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</si>
  <si>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</si>
  <si>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</si>
  <si>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</si>
  <si>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</si>
  <si>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</si>
  <si>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</si>
  <si>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</si>
  <si>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</si>
  <si>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</si>
  <si>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</si>
  <si>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</si>
  <si>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</si>
  <si>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</si>
  <si>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</si>
  <si>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</si>
  <si>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</si>
  <si>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</si>
  <si>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</si>
  <si>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</si>
  <si>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</si>
  <si>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</si>
  <si>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</si>
  <si>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</si>
  <si>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</si>
  <si>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</si>
  <si>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</si>
  <si>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</si>
  <si>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</si>
  <si>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</si>
  <si>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</si>
  <si>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</si>
  <si>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</si>
  <si>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</si>
  <si>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</si>
  <si>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</si>
  <si>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</si>
  <si>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</si>
  <si>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</si>
  <si>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</si>
  <si>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</si>
  <si>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</si>
  <si>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</si>
  <si>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</si>
  <si>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</si>
  <si>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</si>
  <si>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</si>
  <si>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</si>
  <si>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</si>
  <si>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</si>
  <si>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</si>
  <si>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</si>
  <si>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</si>
  <si>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</si>
  <si>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</si>
  <si>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</si>
  <si>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</si>
  <si>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</si>
  <si>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</si>
  <si>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</si>
  <si>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</si>
  <si>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</si>
  <si>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</si>
  <si>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</si>
  <si>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</si>
  <si>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</si>
  <si>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</si>
  <si>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</si>
  <si>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</si>
  <si>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</si>
  <si>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</si>
  <si>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</si>
  <si>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</si>
  <si>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</si>
  <si>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</si>
  <si>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</si>
  <si>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</si>
  <si>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</si>
  <si>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</si>
  <si>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</si>
  <si>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</si>
  <si>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</si>
  <si>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</si>
  <si>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</si>
  <si>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</si>
  <si>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</si>
  <si>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</si>
  <si>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</si>
  <si>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</si>
  <si>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</si>
  <si>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</si>
  <si>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</si>
  <si>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</si>
  <si>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</si>
  <si>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</si>
  <si>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</si>
  <si>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</si>
  <si>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</si>
  <si>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</si>
  <si>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</si>
  <si>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</si>
  <si>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</si>
  <si>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</si>
  <si>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</si>
  <si>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</si>
  <si>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</si>
  <si>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</si>
  <si>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</si>
  <si>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</si>
  <si>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</si>
  <si>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</si>
  <si>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</si>
  <si>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</si>
  <si>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</si>
  <si>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</si>
  <si>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</si>
  <si>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</si>
  <si>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</si>
  <si>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</si>
  <si>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</si>
  <si>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</si>
  <si>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</si>
  <si>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</si>
  <si>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</si>
  <si>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</si>
  <si>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</si>
  <si>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</si>
  <si>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</si>
  <si>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</si>
  <si>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</si>
  <si>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</si>
  <si>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</si>
  <si>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</si>
  <si>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</si>
  <si>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</si>
  <si>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</si>
  <si>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</si>
  <si>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</si>
  <si>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</si>
  <si>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</si>
  <si>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</si>
  <si>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</si>
  <si>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</si>
  <si>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</si>
  <si>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</si>
  <si>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</si>
  <si>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</si>
  <si>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</si>
  <si>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</si>
  <si>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</si>
  <si>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</si>
  <si>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</si>
  <si>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</si>
  <si>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</si>
  <si>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</si>
  <si>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</si>
  <si>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</si>
  <si>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</si>
  <si>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</si>
  <si>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</si>
  <si>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</si>
  <si>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</si>
  <si>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</si>
  <si>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</si>
  <si>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</si>
  <si>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</si>
  <si>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</si>
  <si>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</si>
  <si>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</si>
  <si>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</si>
  <si>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</si>
  <si>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</si>
  <si>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</si>
  <si>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</si>
  <si>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</si>
  <si>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</si>
  <si>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</si>
  <si>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</si>
  <si>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</si>
  <si>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</si>
  <si>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</si>
  <si>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</si>
  <si>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</si>
  <si>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</si>
  <si>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</si>
  <si>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</si>
  <si>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</si>
  <si>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</si>
  <si>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</si>
  <si>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</si>
  <si>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</si>
  <si>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</si>
  <si>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</si>
  <si>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</si>
  <si>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</si>
  <si>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</si>
  <si>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</si>
  <si>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</si>
  <si>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</si>
  <si>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</si>
  <si>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</si>
  <si>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</si>
  <si>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</si>
  <si>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</si>
  <si>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</si>
  <si>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</si>
  <si>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</si>
  <si>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</si>
  <si>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</si>
  <si>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</si>
  <si>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</si>
  <si>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</si>
  <si>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</si>
  <si>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</si>
  <si>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</si>
  <si>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</si>
  <si>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</si>
  <si>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</si>
  <si>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</si>
  <si>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</si>
  <si>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</si>
  <si>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</si>
  <si>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</si>
  <si>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</si>
  <si>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</si>
  <si>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</si>
  <si>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</si>
  <si>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</si>
  <si>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</si>
  <si>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</si>
  <si>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</si>
  <si>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</si>
  <si>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</si>
  <si>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</si>
  <si>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</si>
  <si>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</si>
  <si>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</si>
  <si>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</si>
  <si>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</si>
  <si>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</si>
  <si>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</si>
  <si>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</si>
  <si>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</si>
  <si>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</si>
  <si>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</si>
  <si>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</si>
  <si>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</si>
  <si>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</si>
  <si>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</si>
  <si>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</si>
  <si>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</si>
  <si>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</si>
  <si>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</si>
  <si>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</si>
  <si>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</si>
  <si>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</si>
  <si>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</si>
  <si>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</si>
  <si>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</si>
  <si>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</si>
  <si>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</si>
  <si>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</si>
  <si>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</si>
  <si>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</si>
  <si>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</si>
  <si>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</si>
  <si>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</si>
  <si>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</si>
  <si>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</si>
  <si>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</si>
  <si>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</si>
  <si>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</si>
  <si>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</si>
  <si>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</si>
  <si>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</si>
  <si>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</si>
  <si>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</si>
  <si>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</si>
  <si>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</si>
  <si>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</si>
  <si>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</si>
  <si>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</si>
  <si>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</si>
  <si>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</si>
  <si>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</si>
  <si>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</si>
  <si>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</si>
  <si>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</si>
  <si>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</si>
  <si>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</si>
  <si>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</si>
  <si>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</si>
  <si>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</si>
  <si>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</si>
  <si>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</si>
  <si>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</si>
  <si>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</si>
  <si>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</si>
  <si>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</si>
  <si>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</si>
  <si>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</si>
  <si>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</si>
  <si>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</si>
  <si>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</si>
  <si>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</si>
  <si>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</si>
  <si>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</si>
  <si>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</si>
  <si>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</si>
  <si>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</si>
  <si>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</si>
  <si>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</si>
  <si>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</si>
  <si>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</si>
  <si>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</si>
  <si>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</si>
  <si>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</si>
  <si>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</si>
  <si>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</si>
  <si>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</si>
  <si>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</si>
  <si>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</si>
  <si>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</si>
  <si>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</si>
  <si>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</si>
  <si>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</si>
  <si>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</si>
  <si>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</si>
  <si>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</si>
  <si>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</si>
  <si>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</si>
  <si>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</si>
  <si>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</si>
  <si>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</si>
  <si>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</si>
  <si>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</si>
  <si>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</si>
  <si>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</si>
  <si>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</si>
  <si>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</si>
  <si>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</si>
  <si>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</si>
  <si>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</si>
  <si>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</si>
  <si>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</si>
  <si>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</si>
  <si>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</si>
  <si>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</si>
  <si>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</si>
  <si>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</si>
  <si>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</si>
  <si>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</si>
  <si>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</si>
  <si>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</si>
  <si>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</si>
  <si>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</si>
  <si>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</si>
  <si>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</si>
  <si>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</si>
  <si>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</si>
  <si>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</si>
  <si>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</si>
  <si>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</si>
  <si>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</si>
  <si>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</si>
  <si>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</si>
  <si>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</si>
  <si>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</si>
  <si>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</si>
  <si>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</si>
  <si>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</si>
  <si>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</si>
  <si>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</si>
  <si>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</si>
  <si>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</si>
  <si>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</si>
  <si>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</si>
  <si>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</si>
  <si>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</si>
  <si>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</si>
  <si>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</si>
  <si>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</si>
  <si>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</si>
  <si>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</si>
  <si>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</si>
  <si>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</si>
  <si>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</si>
  <si>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</si>
  <si>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</si>
  <si>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</si>
  <si>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</si>
  <si>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</si>
  <si>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</si>
  <si>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</si>
  <si>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</si>
  <si>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</si>
  <si>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</si>
  <si>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</si>
  <si>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</si>
  <si>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</si>
  <si>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</si>
  <si>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</si>
  <si>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</si>
  <si>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</si>
  <si>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</si>
  <si>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</si>
  <si>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</si>
  <si>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</si>
  <si>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</si>
  <si>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</si>
  <si>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</si>
  <si>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</si>
  <si>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</si>
  <si>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</si>
  <si>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</si>
  <si>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</si>
  <si>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</si>
  <si>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</si>
  <si>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</si>
  <si>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</si>
  <si>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</si>
  <si>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</si>
  <si>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</si>
  <si>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</si>
  <si>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</si>
  <si>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</si>
  <si>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</si>
  <si>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</si>
  <si>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</si>
  <si>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</si>
  <si>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</si>
  <si>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</si>
  <si>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</si>
  <si>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</si>
  <si>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</si>
  <si>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</si>
  <si>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</si>
  <si>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</si>
  <si>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</si>
  <si>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</si>
  <si>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</si>
  <si>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</si>
  <si>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</si>
  <si>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</si>
  <si>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</si>
  <si>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</si>
  <si>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</si>
  <si>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</si>
  <si>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</si>
  <si>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</si>
  <si>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</si>
  <si>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</si>
  <si>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</si>
  <si>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</si>
  <si>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</si>
  <si>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</si>
  <si>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</si>
  <si>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</si>
  <si>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</si>
  <si>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</si>
  <si>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</si>
  <si>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</si>
  <si>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</si>
  <si>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</si>
  <si>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</si>
  <si>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</si>
  <si>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</si>
  <si>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</si>
  <si>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</si>
  <si>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</si>
  <si>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</si>
  <si>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</si>
  <si>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</si>
  <si>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</si>
  <si>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</si>
  <si>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</si>
  <si>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</si>
  <si>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</si>
  <si>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</si>
  <si>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</si>
  <si>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</si>
  <si>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</si>
  <si>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</si>
  <si>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</si>
  <si>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</si>
  <si>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</si>
  <si>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</si>
  <si>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</si>
  <si>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</si>
  <si>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</si>
  <si>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</si>
  <si>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</si>
  <si>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</si>
  <si>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</si>
  <si>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</si>
  <si>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</si>
  <si>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</si>
  <si>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</si>
  <si>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</si>
  <si>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</si>
  <si>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</si>
  <si>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</si>
  <si>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</si>
  <si>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</si>
  <si>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</si>
  <si>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</si>
  <si>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</si>
  <si>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</si>
  <si>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</si>
  <si>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</si>
  <si>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</si>
  <si>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</si>
  <si>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</si>
  <si>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</si>
  <si>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</si>
  <si>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</si>
  <si>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</si>
  <si>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</si>
  <si>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</si>
  <si>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</si>
  <si>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</si>
  <si>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</si>
  <si>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</si>
  <si>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</si>
  <si>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</si>
  <si>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</si>
  <si>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</si>
  <si>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</si>
  <si>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</si>
  <si>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</si>
  <si>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</si>
  <si>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</si>
  <si>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</si>
  <si>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</si>
  <si>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</si>
  <si>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</si>
  <si>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</si>
  <si>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</si>
  <si>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</si>
  <si>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</si>
  <si>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</si>
  <si>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</si>
  <si>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</si>
  <si>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</si>
  <si>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</si>
  <si>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</si>
  <si>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</si>
  <si>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</si>
  <si>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</si>
  <si>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</si>
  <si>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</si>
  <si>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</si>
  <si>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</si>
  <si>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</si>
  <si>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</si>
  <si>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</si>
  <si>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</si>
  <si>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</si>
  <si>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</si>
  <si>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</si>
  <si>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</si>
  <si>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</si>
  <si>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</si>
  <si>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</si>
  <si>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</si>
  <si>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</si>
  <si>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</si>
  <si>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</si>
  <si>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</si>
  <si>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</si>
  <si>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</si>
  <si>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</si>
  <si>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</si>
  <si>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</si>
  <si>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</si>
  <si>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</si>
  <si>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</si>
  <si>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</si>
  <si>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</si>
  <si>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</si>
  <si>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</si>
  <si>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</si>
  <si>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</si>
  <si>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</si>
  <si>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</si>
  <si>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</si>
  <si>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</si>
  <si>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</si>
  <si>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</si>
  <si>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</si>
  <si>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</si>
  <si>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</si>
  <si>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</si>
  <si>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</si>
  <si>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</si>
  <si>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</si>
  <si>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</si>
  <si>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</si>
  <si>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</si>
  <si>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</si>
  <si>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</si>
  <si>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</si>
  <si>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</si>
  <si>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</si>
  <si>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</si>
  <si>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</si>
  <si>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</si>
  <si>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</si>
  <si>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</si>
  <si>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</si>
  <si>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</si>
  <si>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</si>
  <si>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</si>
  <si>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</si>
  <si>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</si>
  <si>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</si>
  <si>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</si>
  <si>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</si>
  <si>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</si>
  <si>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</si>
  <si>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</si>
  <si>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</si>
  <si>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</si>
  <si>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</si>
  <si>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</si>
  <si>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</si>
  <si>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</si>
  <si>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</si>
  <si>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</si>
  <si>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</si>
  <si>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</si>
  <si>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</si>
  <si>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</si>
  <si>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</si>
  <si>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</si>
  <si>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</si>
  <si>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</si>
  <si>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</si>
  <si>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</si>
  <si>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</si>
  <si>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</si>
  <si>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</si>
  <si>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</si>
  <si>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</si>
  <si>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</si>
  <si>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</si>
  <si>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</si>
  <si>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</si>
  <si>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</si>
  <si>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</si>
  <si>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</si>
  <si>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</si>
  <si>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</si>
  <si>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</si>
  <si>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</si>
  <si>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</si>
  <si>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</si>
  <si>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</si>
  <si>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</si>
  <si>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</si>
  <si>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</si>
  <si>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</si>
  <si>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</si>
  <si>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</si>
  <si>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</si>
  <si>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</si>
  <si>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</si>
  <si>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</si>
  <si>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</si>
  <si>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</si>
  <si>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</si>
  <si>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</si>
  <si>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</si>
  <si>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</si>
  <si>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</si>
  <si>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</si>
  <si>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</si>
  <si>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</si>
  <si>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</si>
  <si>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</si>
  <si>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</si>
  <si>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</si>
  <si>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</si>
  <si>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</si>
  <si>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</si>
  <si>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</si>
  <si>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</si>
  <si>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</si>
  <si>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</si>
  <si>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</si>
  <si>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</si>
  <si>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</si>
  <si>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</si>
  <si>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</si>
  <si>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</si>
  <si>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</si>
  <si>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</si>
  <si>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</si>
  <si>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</si>
  <si>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</si>
  <si>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</si>
  <si>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</si>
  <si>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</si>
  <si>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</si>
  <si>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</si>
  <si>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</si>
  <si>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</si>
  <si>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</si>
  <si>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</si>
  <si>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</si>
  <si>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</si>
  <si>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</si>
  <si>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</si>
  <si>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</si>
  <si>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</si>
  <si>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</si>
  <si>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</si>
  <si>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</si>
  <si>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</si>
  <si>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</si>
  <si>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</si>
  <si>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</si>
  <si>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</si>
  <si>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</si>
  <si>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</si>
  <si>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</si>
  <si>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</si>
  <si>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</si>
  <si>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</si>
  <si>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</si>
  <si>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</si>
  <si>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</si>
  <si>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</si>
  <si>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</si>
  <si>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</si>
  <si>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</si>
  <si>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</si>
  <si>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</si>
  <si>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</si>
  <si>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</si>
  <si>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</si>
  <si>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</si>
  <si>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</si>
  <si>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</si>
  <si>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</si>
  <si>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</si>
  <si>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</si>
  <si>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</si>
  <si>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</si>
  <si>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</si>
  <si>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</si>
  <si>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</si>
  <si>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</si>
  <si>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</si>
  <si>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</si>
  <si>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</si>
  <si>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</si>
  <si>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</si>
  <si>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</si>
  <si>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</si>
  <si>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</si>
  <si>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</si>
  <si>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</si>
  <si>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</si>
  <si>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</si>
  <si>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</si>
  <si>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</si>
  <si>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</si>
  <si>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</si>
  <si>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</si>
  <si>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</si>
  <si>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</si>
  <si>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</si>
  <si>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</si>
  <si>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</si>
  <si>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</si>
  <si>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</si>
  <si>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</si>
  <si>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</si>
  <si>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</si>
  <si>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</si>
  <si>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</si>
  <si>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</si>
  <si>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</si>
  <si>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</si>
  <si>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</si>
  <si>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</si>
  <si>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</si>
  <si>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</si>
  <si>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</si>
  <si>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</si>
  <si>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</si>
  <si>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</si>
  <si>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</si>
  <si>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</si>
  <si>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</si>
  <si>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</si>
  <si>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</si>
  <si>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</si>
  <si>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</si>
  <si>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</si>
  <si>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</si>
  <si>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</si>
  <si>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</si>
  <si>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</si>
  <si>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</si>
  <si>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</si>
  <si>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</si>
  <si>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</si>
  <si>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</si>
  <si>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</si>
  <si>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</si>
  <si>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</si>
  <si>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</si>
  <si>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</si>
  <si>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</si>
  <si>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</si>
  <si>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</si>
  <si>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</si>
  <si>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</si>
  <si>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</si>
  <si>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</si>
  <si>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</si>
  <si>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</si>
  <si>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</si>
  <si>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</si>
  <si>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</si>
  <si>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</si>
  <si>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</si>
  <si>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</si>
  <si>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</si>
  <si>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</si>
  <si>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</si>
  <si>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</si>
  <si>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</si>
  <si>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</si>
  <si>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</si>
  <si>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</si>
  <si>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</si>
  <si>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</si>
  <si>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</si>
  <si>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</si>
  <si>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</si>
  <si>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</si>
  <si>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</si>
  <si>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</si>
  <si>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</si>
  <si>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</si>
  <si>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</si>
  <si>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</si>
  <si>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</si>
  <si>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</si>
  <si>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</si>
  <si>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</si>
  <si>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</si>
  <si>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</si>
  <si>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</si>
  <si>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</si>
  <si>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</si>
  <si>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</si>
  <si>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</si>
  <si>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</si>
  <si>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</si>
  <si>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</si>
  <si>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</si>
  <si>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</si>
  <si>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</si>
  <si>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</si>
  <si>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</si>
  <si>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</si>
  <si>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</si>
  <si>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</si>
  <si>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</si>
  <si>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</si>
  <si>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</si>
  <si>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</si>
  <si>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</si>
  <si>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</si>
  <si>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</si>
  <si>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</si>
  <si>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</si>
  <si>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</si>
  <si>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</si>
  <si>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</si>
  <si>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</si>
  <si>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</si>
  <si>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</si>
  <si>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</si>
  <si>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</si>
  <si>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</si>
  <si>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</si>
  <si>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</si>
  <si>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</si>
  <si>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</si>
  <si>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</si>
  <si>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</si>
  <si>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</si>
  <si>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</si>
  <si>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</si>
  <si>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</si>
  <si>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</si>
  <si>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</si>
  <si>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</si>
  <si>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</si>
  <si>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</si>
  <si>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</si>
  <si>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</si>
  <si>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</si>
  <si>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</si>
  <si>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</si>
  <si>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</si>
  <si>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</si>
  <si>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</si>
  <si>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</si>
  <si>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</si>
  <si>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</si>
  <si>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</si>
  <si>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</si>
  <si>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</si>
  <si>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</si>
  <si>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</si>
  <si>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</si>
  <si>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</si>
  <si>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</si>
  <si>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</si>
  <si>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</si>
  <si>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</si>
  <si>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</si>
  <si>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</si>
  <si>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</si>
  <si>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</si>
  <si>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</si>
  <si>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</si>
  <si>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</si>
  <si>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</si>
  <si>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</si>
  <si>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</si>
  <si>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</si>
  <si>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</si>
  <si>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</si>
  <si>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</si>
  <si>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</si>
  <si>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</si>
  <si>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</si>
  <si>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</si>
  <si>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</si>
  <si>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</si>
  <si>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</si>
  <si>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</si>
  <si>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</si>
  <si>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</si>
  <si>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</si>
  <si>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</si>
  <si>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</si>
  <si>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</si>
  <si>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</si>
  <si>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</si>
  <si>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</si>
  <si>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</si>
  <si>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</si>
  <si>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</si>
  <si>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</si>
  <si>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</si>
  <si>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</si>
  <si>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</si>
  <si>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</si>
  <si>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</si>
  <si>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</si>
  <si>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</si>
  <si>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</si>
  <si>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</si>
  <si>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</si>
  <si>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</si>
  <si>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</si>
  <si>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</si>
  <si>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</si>
  <si>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</si>
  <si>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</si>
  <si>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</si>
  <si>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</si>
  <si>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</si>
  <si>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</si>
  <si>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</si>
  <si>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</si>
  <si>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</si>
  <si>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</si>
  <si>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</si>
  <si>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</si>
  <si>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</si>
  <si>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</si>
  <si>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</si>
  <si>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</si>
  <si>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</si>
  <si>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</si>
  <si>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</si>
  <si>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</si>
  <si>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</si>
  <si>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</si>
  <si>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</si>
  <si>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</si>
  <si>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</si>
  <si>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</si>
  <si>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</si>
  <si>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</si>
  <si>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</si>
  <si>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</si>
  <si>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</si>
  <si>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</si>
  <si>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</si>
  <si>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</si>
  <si>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</si>
  <si>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</si>
  <si>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</si>
  <si>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</si>
  <si>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</si>
  <si>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</si>
  <si>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</si>
  <si>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</si>
  <si>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</si>
  <si>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</si>
  <si>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</si>
  <si>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</si>
  <si>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</si>
  <si>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</si>
  <si>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</si>
  <si>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</si>
  <si>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</si>
  <si>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</si>
  <si>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</si>
  <si>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</si>
  <si>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</si>
  <si>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</si>
  <si>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</si>
  <si>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</si>
  <si>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</si>
  <si>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</si>
  <si>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</si>
  <si>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</si>
  <si>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</si>
  <si>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</si>
  <si>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</si>
  <si>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</si>
  <si>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</si>
  <si>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</si>
  <si>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</si>
  <si>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</si>
  <si>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</si>
  <si>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</si>
  <si>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</si>
  <si>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</si>
  <si>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</si>
  <si>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</si>
  <si>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</si>
  <si>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</si>
  <si>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</si>
  <si>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</si>
  <si>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</si>
  <si>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</si>
  <si>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</si>
  <si>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</si>
  <si>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</si>
  <si>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</si>
  <si>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</si>
  <si>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</si>
  <si>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</si>
  <si>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</si>
  <si>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</si>
  <si>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</si>
  <si>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</si>
  <si>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</si>
  <si>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</si>
  <si>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</si>
  <si>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</si>
  <si>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</si>
  <si>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</si>
  <si>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</si>
  <si>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</si>
  <si>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</si>
  <si>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</si>
  <si>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</si>
  <si>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</si>
  <si>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</si>
  <si>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</si>
  <si>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</si>
  <si>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</si>
  <si>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</si>
  <si>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</si>
  <si>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</si>
  <si>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</si>
  <si>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</si>
  <si>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</si>
  <si>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</si>
  <si>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</si>
  <si>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</si>
  <si>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</si>
  <si>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</si>
  <si>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</si>
  <si>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</si>
  <si>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</si>
  <si>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</si>
  <si>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</si>
  <si>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</si>
  <si>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</si>
  <si>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</si>
  <si>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</si>
  <si>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</si>
  <si>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</si>
  <si>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</si>
  <si>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</si>
  <si>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</si>
  <si>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</si>
  <si>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</si>
  <si>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</si>
  <si>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</si>
  <si>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</si>
  <si>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</si>
  <si>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</si>
  <si>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</si>
  <si>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</si>
  <si>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</si>
  <si>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</si>
  <si>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</si>
  <si>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</si>
  <si>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</si>
  <si>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</si>
  <si>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</si>
  <si>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</si>
  <si>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</si>
  <si>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</si>
  <si>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</si>
  <si>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</si>
  <si>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</si>
  <si>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</si>
  <si>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</si>
  <si>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</si>
  <si>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</si>
  <si>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</si>
  <si>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</si>
  <si>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</si>
  <si>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</si>
  <si>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</si>
  <si>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</si>
  <si>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</si>
  <si>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</si>
  <si>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</si>
  <si>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</si>
  <si>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</si>
  <si>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</si>
  <si>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</si>
  <si>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</si>
  <si>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</si>
  <si>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</si>
  <si>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</si>
  <si>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</si>
  <si>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</si>
  <si>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</si>
  <si>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</si>
  <si>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</si>
  <si>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</si>
  <si>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</si>
  <si>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</si>
  <si>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</si>
  <si>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</si>
  <si>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</si>
  <si>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</si>
  <si>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</si>
  <si>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</si>
  <si>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</si>
  <si>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</si>
  <si>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</si>
  <si>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</si>
  <si>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</si>
  <si>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</si>
  <si>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</si>
  <si>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</si>
  <si>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</si>
  <si>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</si>
  <si>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</si>
  <si>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</si>
  <si>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</si>
  <si>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</si>
  <si>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</si>
  <si>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</si>
  <si>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</si>
  <si>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</si>
  <si>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</si>
  <si>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</si>
  <si>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</si>
  <si>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</si>
  <si>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</si>
  <si>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</si>
  <si>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</si>
  <si>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</si>
  <si>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</si>
  <si>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</si>
  <si>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</si>
  <si>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</si>
  <si>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</si>
  <si>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</si>
  <si>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</si>
  <si>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</si>
  <si>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</si>
  <si>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</si>
  <si>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</si>
  <si>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</si>
  <si>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</si>
  <si>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</si>
  <si>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</si>
  <si>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</si>
  <si>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</si>
  <si>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</si>
  <si>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</si>
  <si>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</si>
  <si>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</si>
  <si>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</si>
  <si>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</si>
  <si>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</si>
  <si>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</si>
  <si>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</si>
  <si>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</si>
  <si>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</si>
  <si>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</si>
  <si>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</si>
  <si>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</si>
  <si>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</si>
  <si>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</si>
  <si>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</si>
  <si>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</si>
  <si>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</si>
  <si>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</si>
  <si>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</si>
  <si>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</si>
  <si>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</si>
  <si>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</si>
  <si>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</si>
  <si>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</si>
  <si>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</si>
  <si>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</si>
  <si>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</si>
  <si>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</si>
  <si>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</si>
  <si>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</si>
  <si>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</si>
  <si>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</si>
  <si>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</si>
  <si>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</si>
  <si>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</si>
  <si>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</si>
  <si>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</si>
  <si>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</si>
  <si>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</si>
  <si>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</si>
  <si>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</si>
  <si>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</si>
  <si>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</si>
  <si>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</si>
  <si>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</si>
  <si>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</si>
  <si>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</si>
  <si>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</si>
  <si>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</si>
  <si>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</si>
  <si>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</si>
  <si>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</si>
  <si>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</si>
  <si>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</si>
  <si>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</si>
  <si>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</si>
  <si>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</si>
  <si>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</si>
  <si>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</si>
  <si>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</si>
  <si>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</si>
  <si>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</si>
  <si>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</si>
  <si>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</si>
  <si>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</si>
  <si>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</si>
  <si>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</si>
  <si>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</si>
  <si>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</si>
  <si>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</si>
  <si>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</si>
  <si>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</si>
  <si>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</si>
  <si>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</si>
  <si>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</si>
  <si>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</si>
  <si>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</si>
  <si>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</si>
  <si>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</si>
  <si>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</si>
  <si>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</si>
  <si>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</si>
  <si>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</si>
  <si>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</si>
  <si>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</si>
  <si>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</si>
  <si>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</si>
  <si>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</si>
  <si>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</si>
  <si>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</si>
  <si>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</si>
  <si>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</si>
  <si>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</si>
  <si>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</si>
  <si>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</si>
  <si>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</si>
  <si>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</si>
  <si>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</si>
  <si>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</si>
  <si>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</si>
  <si>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</si>
  <si>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</si>
  <si>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</si>
  <si>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</si>
  <si>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</si>
  <si>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</si>
  <si>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</si>
  <si>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</si>
  <si>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</si>
  <si>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</si>
  <si>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</si>
  <si>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</si>
  <si>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</si>
  <si>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</si>
  <si>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</si>
  <si>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</si>
  <si>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</si>
  <si>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</si>
  <si>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</si>
  <si>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</si>
  <si>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</si>
  <si>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</si>
  <si>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</si>
  <si>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</si>
  <si>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</si>
  <si>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</si>
  <si>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</si>
  <si>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</si>
  <si>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</si>
  <si>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</si>
  <si>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</si>
  <si>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</si>
  <si>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</si>
  <si>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</si>
  <si>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</si>
  <si>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</si>
  <si>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</si>
  <si>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</si>
  <si>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</si>
  <si>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</si>
  <si>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</si>
  <si>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</si>
  <si>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</si>
  <si>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</si>
  <si>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</si>
  <si>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</si>
  <si>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</si>
  <si>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</si>
  <si>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</si>
  <si>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</si>
  <si>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</si>
  <si>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</si>
  <si>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</si>
  <si>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</si>
  <si>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</si>
  <si>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</si>
  <si>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</si>
  <si>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</si>
  <si>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</si>
  <si>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</si>
  <si>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</si>
  <si>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</si>
  <si>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</si>
  <si>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</si>
  <si>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</si>
  <si>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</si>
  <si>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</si>
  <si>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</si>
  <si>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</si>
  <si>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</si>
  <si>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</si>
  <si>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</si>
  <si>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</si>
  <si>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</si>
  <si>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</si>
  <si>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</si>
  <si>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</si>
  <si>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</si>
  <si>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</si>
  <si>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</si>
  <si>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</si>
  <si>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</si>
  <si>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</si>
  <si>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</si>
  <si>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</si>
  <si>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</si>
  <si>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</si>
  <si>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</si>
  <si>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</si>
  <si>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</si>
  <si>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</si>
  <si>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</si>
  <si>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</si>
  <si>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</si>
  <si>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</si>
  <si>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</si>
  <si>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</si>
  <si>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</si>
  <si>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</si>
  <si>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</si>
  <si>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</si>
  <si>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</si>
  <si>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</si>
  <si>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</si>
  <si>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</si>
  <si>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</si>
  <si>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</si>
  <si>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</si>
  <si>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</si>
  <si>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</si>
  <si>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</si>
  <si>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</si>
  <si>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</si>
  <si>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</si>
  <si>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</si>
  <si>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</si>
  <si>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</si>
  <si>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</si>
  <si>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</si>
  <si>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</si>
  <si>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</si>
  <si>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</si>
  <si>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</si>
  <si>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</si>
  <si>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</si>
  <si>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</si>
  <si>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</si>
  <si>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</si>
  <si>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</si>
  <si>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</si>
  <si>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</si>
  <si>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</si>
  <si>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</si>
  <si>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</si>
  <si>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</si>
  <si>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</si>
  <si>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</si>
  <si>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</si>
  <si>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</si>
  <si>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</si>
  <si>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</si>
  <si>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</si>
  <si>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</si>
  <si>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</si>
  <si>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</si>
  <si>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</si>
  <si>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</si>
  <si>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</si>
  <si>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</si>
  <si>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</si>
  <si>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</si>
  <si>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</si>
  <si>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</si>
  <si>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</si>
  <si>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</si>
  <si>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</si>
  <si>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</si>
  <si>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</si>
  <si>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</si>
  <si>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</si>
  <si>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</si>
  <si>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</si>
  <si>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</si>
  <si>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</si>
  <si>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</si>
  <si>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</si>
  <si>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</si>
  <si>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</si>
  <si>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</si>
  <si>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</si>
  <si>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</si>
  <si>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</si>
  <si>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</si>
  <si>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</si>
  <si>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</si>
  <si>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</si>
  <si>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</si>
  <si>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</si>
  <si>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</si>
  <si>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</si>
  <si>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</si>
  <si>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</si>
  <si>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</si>
  <si>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</si>
  <si>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</si>
  <si>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</si>
  <si>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</si>
  <si>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</si>
  <si>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</si>
  <si>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</si>
  <si>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</si>
  <si>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</si>
  <si>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</si>
  <si>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</si>
  <si>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</si>
  <si>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</si>
  <si>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</si>
  <si>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</si>
  <si>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</si>
  <si>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</si>
  <si>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</si>
  <si>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</si>
  <si>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</si>
  <si>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</si>
  <si>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</si>
  <si>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</si>
  <si>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</si>
  <si>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</si>
  <si>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</si>
  <si>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</si>
  <si>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</si>
  <si>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</si>
  <si>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</si>
  <si>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</si>
  <si>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</si>
  <si>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</si>
  <si>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</si>
  <si>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</si>
  <si>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</si>
  <si>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</si>
  <si>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</si>
  <si>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</si>
  <si>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</si>
  <si>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</si>
  <si>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</si>
  <si>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</si>
  <si>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</si>
  <si>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</si>
  <si>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</si>
  <si>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</si>
  <si>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</si>
  <si>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</si>
  <si>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</si>
  <si>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</si>
  <si>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</si>
  <si>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</si>
  <si>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</si>
  <si>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</si>
  <si>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</si>
  <si>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</si>
  <si>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</si>
  <si>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</si>
  <si>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</si>
  <si>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</si>
  <si>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</si>
  <si>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</si>
  <si>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</si>
  <si>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</si>
  <si>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</si>
  <si>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</si>
  <si>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</si>
  <si>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</si>
  <si>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</si>
  <si>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</si>
  <si>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</si>
  <si>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</si>
  <si>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</si>
  <si>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</si>
  <si>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</si>
  <si>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</si>
  <si>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</si>
  <si>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</si>
  <si>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</si>
  <si>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</si>
  <si>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</si>
  <si>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</si>
  <si>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</si>
  <si>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</si>
  <si>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</si>
  <si>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</si>
  <si>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</si>
  <si>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</si>
  <si>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</si>
  <si>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</si>
  <si>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</si>
  <si>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</si>
  <si>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</si>
  <si>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</si>
  <si>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</si>
  <si>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</si>
  <si>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</si>
  <si>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</si>
  <si>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</si>
  <si>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</si>
  <si>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</si>
  <si>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</si>
  <si>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</si>
  <si>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</si>
  <si>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</si>
  <si>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</si>
  <si>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</si>
  <si>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</si>
  <si>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</si>
  <si>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</si>
  <si>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</si>
  <si>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</si>
  <si>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</si>
  <si>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</si>
  <si>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</si>
  <si>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</si>
  <si>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</si>
  <si>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</si>
  <si>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</si>
  <si>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</si>
  <si>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</si>
  <si>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</si>
  <si>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</si>
  <si>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</si>
  <si>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</si>
  <si>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</si>
  <si>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</si>
  <si>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</si>
  <si>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</si>
  <si>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</si>
  <si>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</si>
  <si>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</si>
  <si>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</si>
  <si>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</si>
  <si>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</si>
  <si>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</si>
  <si>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</si>
  <si>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</si>
  <si>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</si>
  <si>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</si>
  <si>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</si>
  <si>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</si>
  <si>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</si>
  <si>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</si>
  <si>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</si>
  <si>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</si>
  <si>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</si>
  <si>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</si>
  <si>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</si>
  <si>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</si>
  <si>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</si>
  <si>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</si>
  <si>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</si>
  <si>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</si>
  <si>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</si>
  <si>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</si>
  <si>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</si>
  <si>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</si>
  <si>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</si>
  <si>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</si>
  <si>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</si>
  <si>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</si>
  <si>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</si>
  <si>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</si>
  <si>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</si>
  <si>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</si>
  <si>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</si>
  <si>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</si>
  <si>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</si>
  <si>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</si>
  <si>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</si>
  <si>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</si>
  <si>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</si>
  <si>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</si>
  <si>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</si>
  <si>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</si>
  <si>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</si>
  <si>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</si>
  <si>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</si>
  <si>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</si>
  <si>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</si>
  <si>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</si>
  <si>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</si>
  <si>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</si>
  <si>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</si>
  <si>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</si>
  <si>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</si>
  <si>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</si>
  <si>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</si>
  <si>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</si>
  <si>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</si>
  <si>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</si>
  <si>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</si>
  <si>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</si>
  <si>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</si>
  <si>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</si>
  <si>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</si>
  <si>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</si>
  <si>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</si>
  <si>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</si>
  <si>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</si>
  <si>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</si>
  <si>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</si>
  <si>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</si>
  <si>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</si>
  <si>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</si>
  <si>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</si>
  <si>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</si>
  <si>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</si>
  <si>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</si>
  <si>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</si>
  <si>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</si>
  <si>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</si>
  <si>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</si>
  <si>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</si>
  <si>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</si>
  <si>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</si>
  <si>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</si>
  <si>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</si>
  <si>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</si>
  <si>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</si>
  <si>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</si>
  <si>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</si>
  <si>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</si>
  <si>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</si>
  <si>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</si>
  <si>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</si>
  <si>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</si>
  <si>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</si>
  <si>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</si>
  <si>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</si>
  <si>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</si>
  <si>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</si>
  <si>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</si>
  <si>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</si>
  <si>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</si>
  <si>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</si>
  <si>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</si>
  <si>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</si>
  <si>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</si>
  <si>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</si>
  <si>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</si>
  <si>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</si>
  <si>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</si>
  <si>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</si>
  <si>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</si>
  <si>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</si>
  <si>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</si>
  <si>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</si>
  <si>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</si>
  <si>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</si>
  <si>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</si>
  <si>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</si>
  <si>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</si>
  <si>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</si>
  <si>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</si>
  <si>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</si>
  <si>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</si>
  <si>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</si>
  <si>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</si>
  <si>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</si>
  <si>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</si>
  <si>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</si>
  <si>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</si>
  <si>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</si>
  <si>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</si>
  <si>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</si>
  <si>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</si>
  <si>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</si>
  <si>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</si>
  <si>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</si>
  <si>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</si>
  <si>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</si>
  <si>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</si>
  <si>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</si>
  <si>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</si>
  <si>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</si>
  <si>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</si>
  <si>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</si>
  <si>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</si>
  <si>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</si>
  <si>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</si>
  <si>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</si>
  <si>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</si>
  <si>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</si>
  <si>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</si>
  <si>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</si>
  <si>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</si>
  <si>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</si>
  <si>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</si>
  <si>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</si>
  <si>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</si>
  <si>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</si>
  <si>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</si>
  <si>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</si>
  <si>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</si>
  <si>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</si>
  <si>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</si>
  <si>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</si>
  <si>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</si>
  <si>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</si>
  <si>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</si>
  <si>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</si>
  <si>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</si>
  <si>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</si>
  <si>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</si>
  <si>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</si>
  <si>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</si>
  <si>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</si>
  <si>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</si>
  <si>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</si>
  <si>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</si>
  <si>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</si>
  <si>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</si>
  <si>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</si>
  <si>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</si>
  <si>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</si>
  <si>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</si>
  <si>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</si>
  <si>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</si>
  <si>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</si>
  <si>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</si>
  <si>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</si>
  <si>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</si>
  <si>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</si>
  <si>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</si>
  <si>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</si>
  <si>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</si>
  <si>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</si>
  <si>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</si>
  <si>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</si>
  <si>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</si>
  <si>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</si>
  <si>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</si>
  <si>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</si>
  <si>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</si>
  <si>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</si>
  <si>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</si>
  <si>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</si>
  <si>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</si>
  <si>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</si>
  <si>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</si>
  <si>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</si>
  <si>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</si>
  <si>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</si>
  <si>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</si>
  <si>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</si>
  <si>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</si>
  <si>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</si>
  <si>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</si>
  <si>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</si>
  <si>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</si>
  <si>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</si>
  <si>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</si>
  <si>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</si>
  <si>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</si>
  <si>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</si>
  <si>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</si>
  <si>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</si>
  <si>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</si>
  <si>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</si>
  <si>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</si>
  <si>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</si>
  <si>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</si>
  <si>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</si>
  <si>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</si>
  <si>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</si>
  <si>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</si>
  <si>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</si>
  <si>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</si>
  <si>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</si>
  <si>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</si>
  <si>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</si>
  <si>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</si>
  <si>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</si>
  <si>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</si>
  <si>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</si>
  <si>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</si>
  <si>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</si>
  <si>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</si>
  <si>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</si>
  <si>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</si>
  <si>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</si>
  <si>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</si>
  <si>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</si>
  <si>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</si>
  <si>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</si>
  <si>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</si>
  <si>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</si>
  <si>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</si>
  <si>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</si>
  <si>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</si>
  <si>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</si>
  <si>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</si>
  <si>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</si>
  <si>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</si>
  <si>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</si>
  <si>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</si>
  <si>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</si>
  <si>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</si>
  <si>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</si>
  <si>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</si>
  <si>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</si>
  <si>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</si>
  <si>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</si>
  <si>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</si>
  <si>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</si>
  <si>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</si>
  <si>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</si>
  <si>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</si>
  <si>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</si>
  <si>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</si>
  <si>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</si>
  <si>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</si>
  <si>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</si>
  <si>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</si>
  <si>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</si>
  <si>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</si>
  <si>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</si>
  <si>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</si>
  <si>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</si>
  <si>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</si>
  <si>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</si>
  <si>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</si>
  <si>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</si>
  <si>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</si>
  <si>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</si>
  <si>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</si>
  <si>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</si>
  <si>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</si>
  <si>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</si>
  <si>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</si>
  <si>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</si>
  <si>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</si>
  <si>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</si>
  <si>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</si>
  <si>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</si>
  <si>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</si>
  <si>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</si>
  <si>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</si>
  <si>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</si>
  <si>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</si>
  <si>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</si>
  <si>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</si>
  <si>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</si>
  <si>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</si>
  <si>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</si>
  <si>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</si>
  <si>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</si>
  <si>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</si>
  <si>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</si>
  <si>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</si>
  <si>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</si>
  <si>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</si>
  <si>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</si>
  <si>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</si>
  <si>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</si>
  <si>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</si>
  <si>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</si>
  <si>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</si>
  <si>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</si>
  <si>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</si>
  <si>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</si>
  <si>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</si>
  <si>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</si>
  <si>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</si>
  <si>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</si>
  <si>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</si>
  <si>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</si>
  <si>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</si>
  <si>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</si>
  <si>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</si>
  <si>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</si>
  <si>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</si>
  <si>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</si>
  <si>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</si>
  <si>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</si>
  <si>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</si>
  <si>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</si>
  <si>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</si>
  <si>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</si>
  <si>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</si>
  <si>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</si>
  <si>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</si>
  <si>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</si>
  <si>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</si>
  <si>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</si>
  <si>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</si>
  <si>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</si>
  <si>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</si>
  <si>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</si>
  <si>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</si>
  <si>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</si>
  <si>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</si>
  <si>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</si>
  <si>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</si>
  <si>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</si>
  <si>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</si>
  <si>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</si>
  <si>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</si>
  <si>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</si>
  <si>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</si>
  <si>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</si>
  <si>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</si>
  <si>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</si>
  <si>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</si>
  <si>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</si>
  <si>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</si>
  <si>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</si>
  <si>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</si>
  <si>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</si>
  <si>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</si>
  <si>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</si>
  <si>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</si>
  <si>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</si>
  <si>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</si>
  <si>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</si>
  <si>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</si>
  <si>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</si>
  <si>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</si>
  <si>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</si>
  <si>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</si>
  <si>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</si>
  <si>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</si>
  <si>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</si>
  <si>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</si>
  <si>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</si>
  <si>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</si>
  <si>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</si>
  <si>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</si>
  <si>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</si>
  <si>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</si>
  <si>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</si>
  <si>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</si>
  <si>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</si>
  <si>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</si>
  <si>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</si>
  <si>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</si>
  <si>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</si>
  <si>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</si>
  <si>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</si>
  <si>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</si>
  <si>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</si>
  <si>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</si>
  <si>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</si>
  <si>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</si>
  <si>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</si>
  <si>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</si>
  <si>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</si>
  <si>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</si>
  <si>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</si>
  <si>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</si>
  <si>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</si>
  <si>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</si>
  <si>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</si>
  <si>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</si>
  <si>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</si>
  <si>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</si>
  <si>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</si>
  <si>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</si>
  <si>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</si>
  <si>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</si>
  <si>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</si>
  <si>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</si>
  <si>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</si>
  <si>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</si>
  <si>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</si>
  <si>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</si>
  <si>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</si>
  <si>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</si>
  <si>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</si>
  <si>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</si>
  <si>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</si>
  <si>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</si>
  <si>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</si>
  <si>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</si>
  <si>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</si>
  <si>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</si>
  <si>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</si>
  <si>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</si>
  <si>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</si>
  <si>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</si>
  <si>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</si>
  <si>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</si>
  <si>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</si>
  <si>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</si>
  <si>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</si>
  <si>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</si>
  <si>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</si>
  <si>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</si>
  <si>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</si>
  <si>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</si>
  <si>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</si>
  <si>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</si>
  <si>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</si>
  <si>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</si>
  <si>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</si>
  <si>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</si>
  <si>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</si>
  <si>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</si>
  <si>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</si>
  <si>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</si>
  <si>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</si>
  <si>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</si>
  <si>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</si>
  <si>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</si>
  <si>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</si>
  <si>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</si>
  <si>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</si>
  <si>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</si>
  <si>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</si>
  <si>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</si>
  <si>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</si>
  <si>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</si>
  <si>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</si>
  <si>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</si>
  <si>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</si>
  <si>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</si>
  <si>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</si>
  <si>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</si>
  <si>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</si>
  <si>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</si>
  <si>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</si>
  <si>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</si>
  <si>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</si>
  <si>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</si>
  <si>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</si>
  <si>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</si>
  <si>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</si>
  <si>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</si>
  <si>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</si>
  <si>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</si>
  <si>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</si>
  <si>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</si>
  <si>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</si>
  <si>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</si>
  <si>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</si>
  <si>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</si>
  <si>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</si>
  <si>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</si>
  <si>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</si>
  <si>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</si>
  <si>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</si>
  <si>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</si>
  <si>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</si>
  <si>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</si>
  <si>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</si>
  <si>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</si>
  <si>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</si>
  <si>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</si>
  <si>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</si>
  <si>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</si>
  <si>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</si>
  <si>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</si>
  <si>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</si>
  <si>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</si>
  <si>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</si>
  <si>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</si>
  <si>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</si>
  <si>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</si>
  <si>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</si>
  <si>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</si>
  <si>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</si>
  <si>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</si>
  <si>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</si>
  <si>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</si>
  <si>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</si>
  <si>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</si>
  <si>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</si>
  <si>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</si>
  <si>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</si>
  <si>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</si>
  <si>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</si>
  <si>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</si>
  <si>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</si>
  <si>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</si>
  <si>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</si>
  <si>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</si>
  <si>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</si>
  <si>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</si>
  <si>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</si>
  <si>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</si>
  <si>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</si>
  <si>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</si>
  <si>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</si>
  <si>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</si>
  <si>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</si>
  <si>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</si>
  <si>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</si>
  <si>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</si>
  <si>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</si>
  <si>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</si>
  <si>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</si>
  <si>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</si>
  <si>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</si>
  <si>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</si>
  <si>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</si>
  <si>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</si>
  <si>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</si>
  <si>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</si>
  <si>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</si>
  <si>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</si>
  <si>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</si>
  <si>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</si>
  <si>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</si>
  <si>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</si>
  <si>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</si>
  <si>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</si>
  <si>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</si>
  <si>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</si>
  <si>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</si>
  <si>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</si>
  <si>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</si>
  <si>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</si>
  <si>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</si>
  <si>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</si>
  <si>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</si>
  <si>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</si>
  <si>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</si>
  <si>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</si>
  <si>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</si>
  <si>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</si>
  <si>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</si>
  <si>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</si>
  <si>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</si>
  <si>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</si>
  <si>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</si>
  <si>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</si>
  <si>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</si>
  <si>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</si>
  <si>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</si>
  <si>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</si>
  <si>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</si>
  <si>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</si>
  <si>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</si>
  <si>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</si>
  <si>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</si>
  <si>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</si>
  <si>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</si>
  <si>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</si>
  <si>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</si>
  <si>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</si>
  <si>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</si>
  <si>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</si>
  <si>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</si>
  <si>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</si>
  <si>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</si>
  <si>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</si>
  <si>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</si>
  <si>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</si>
  <si>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</si>
  <si>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</si>
  <si>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</si>
  <si>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</si>
  <si>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</si>
  <si>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</si>
  <si>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</si>
  <si>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</si>
  <si>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</si>
  <si>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</si>
  <si>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</si>
  <si>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</si>
  <si>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</si>
  <si>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</si>
  <si>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</si>
  <si>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</si>
  <si>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</si>
  <si>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</si>
  <si>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</si>
  <si>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</si>
  <si>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</si>
  <si>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</si>
  <si>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</si>
  <si>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</si>
  <si>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</si>
  <si>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</si>
  <si>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</si>
  <si>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</si>
  <si>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</si>
  <si>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</si>
  <si>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</si>
  <si>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</si>
  <si>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</si>
  <si>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</si>
  <si>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</si>
  <si>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</si>
  <si>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</si>
  <si>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</si>
  <si>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</si>
  <si>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</si>
  <si>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</si>
  <si>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</si>
  <si>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</si>
  <si>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</si>
  <si>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</si>
  <si>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</si>
  <si>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</si>
  <si>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</si>
  <si>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</si>
  <si>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</si>
  <si>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</si>
  <si>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</si>
  <si>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</si>
  <si>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</si>
  <si>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</si>
  <si>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</si>
  <si>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</si>
  <si>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</si>
  <si>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</si>
  <si>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</si>
  <si>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</si>
  <si>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</si>
  <si>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</si>
  <si>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</si>
  <si>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</si>
  <si>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</si>
  <si>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</si>
  <si>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</si>
  <si>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</si>
  <si>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</si>
  <si>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</si>
  <si>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</si>
  <si>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</si>
  <si>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</si>
  <si>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</si>
  <si>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</si>
  <si>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</si>
  <si>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</si>
  <si>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</si>
  <si>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</si>
  <si>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</si>
  <si>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</si>
  <si>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</si>
  <si>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</si>
  <si>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</si>
  <si>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</si>
  <si>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</si>
  <si>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</si>
  <si>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</si>
  <si>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</si>
  <si>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</si>
  <si>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</si>
  <si>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</si>
  <si>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</si>
  <si>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</si>
  <si>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</si>
  <si>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</si>
  <si>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</si>
  <si>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</si>
  <si>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</si>
  <si>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</si>
  <si>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</si>
  <si>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</si>
  <si>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</si>
  <si>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</si>
  <si>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</si>
  <si>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</si>
  <si>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</si>
  <si>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</si>
  <si>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</si>
  <si>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</si>
  <si>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</si>
  <si>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</si>
  <si>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</si>
  <si>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</si>
  <si>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</si>
  <si>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</si>
  <si>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</si>
  <si>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</si>
  <si>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</si>
  <si>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</si>
  <si>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</si>
  <si>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</si>
  <si>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</si>
  <si>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</si>
  <si>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</si>
  <si>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</si>
  <si>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</si>
  <si>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</si>
  <si>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</si>
  <si>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</si>
  <si>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</si>
  <si>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</si>
  <si>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</si>
  <si>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</si>
  <si>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</si>
  <si>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</si>
  <si>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</si>
  <si>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</si>
  <si>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</si>
  <si>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</si>
  <si>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</si>
  <si>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</si>
  <si>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</si>
  <si>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</si>
  <si>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</si>
  <si>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</si>
  <si>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</si>
  <si>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</si>
  <si>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</si>
  <si>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</si>
  <si>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</si>
  <si>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</si>
  <si>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</si>
  <si>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</si>
  <si>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</si>
  <si>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</si>
  <si>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</si>
  <si>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</si>
  <si>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</si>
  <si>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</si>
  <si>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</si>
  <si>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</si>
  <si>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</si>
  <si>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</si>
  <si>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</si>
  <si>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</si>
  <si>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</si>
  <si>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</si>
  <si>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</si>
  <si>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</si>
  <si>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</si>
  <si>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</si>
  <si>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</si>
  <si>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</si>
  <si>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</si>
  <si>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</si>
  <si>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</si>
  <si>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</si>
  <si>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</si>
  <si>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</si>
  <si>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</si>
  <si>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</si>
  <si>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</si>
  <si>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</si>
  <si>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</si>
  <si>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</si>
  <si>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</si>
  <si>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</si>
  <si>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</si>
  <si>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</si>
  <si>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</si>
  <si>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</si>
  <si>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</si>
  <si>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</si>
  <si>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</si>
  <si>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</si>
  <si>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</si>
  <si>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</si>
  <si>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</si>
  <si>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</si>
  <si>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</si>
  <si>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</si>
  <si>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</si>
  <si>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</si>
  <si>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</si>
  <si>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</si>
  <si>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</si>
  <si>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</si>
  <si>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</si>
  <si>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</si>
  <si>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</si>
  <si>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</si>
  <si>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</si>
  <si>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</si>
  <si>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</si>
  <si>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</si>
  <si>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</si>
  <si>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</si>
  <si>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</si>
  <si>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</si>
  <si>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</si>
  <si>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</si>
  <si>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</si>
  <si>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</si>
  <si>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</si>
  <si>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</si>
  <si>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</si>
  <si>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</si>
  <si>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</si>
  <si>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</si>
  <si>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</si>
  <si>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</si>
  <si>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</si>
  <si>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</si>
  <si>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</si>
  <si>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</si>
  <si>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</si>
  <si>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</si>
  <si>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</si>
  <si>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</si>
  <si>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</si>
  <si>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</si>
  <si>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</si>
  <si>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</si>
  <si>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</si>
  <si>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</si>
  <si>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</si>
  <si>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</si>
  <si>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</si>
  <si>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</si>
  <si>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</si>
  <si>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</si>
  <si>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</si>
  <si>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</si>
  <si>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</si>
  <si>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</si>
  <si>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</si>
  <si>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</si>
  <si>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</si>
  <si>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</si>
  <si>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</si>
  <si>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</si>
  <si>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</si>
  <si>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</si>
  <si>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</si>
  <si>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</si>
  <si>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</si>
  <si>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</si>
  <si>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</si>
  <si>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</si>
  <si>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</si>
  <si>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</si>
  <si>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</si>
  <si>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</si>
  <si>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</si>
  <si>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</si>
  <si>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</si>
  <si>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</si>
  <si>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</si>
  <si>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</si>
  <si>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</si>
  <si>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</si>
  <si>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</si>
  <si>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</si>
  <si>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</si>
  <si>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</si>
  <si>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</si>
  <si>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</si>
  <si>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</si>
  <si>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</si>
  <si>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</si>
  <si>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</si>
  <si>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</si>
  <si>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</si>
  <si>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</si>
  <si>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</si>
  <si>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</si>
  <si>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</si>
  <si>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</si>
  <si>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</si>
  <si>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</si>
  <si>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</si>
  <si>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</si>
  <si>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</si>
  <si>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</si>
  <si>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</si>
  <si>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</si>
  <si>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</si>
  <si>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</si>
  <si>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</si>
  <si>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</si>
  <si>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</si>
  <si>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</si>
  <si>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</si>
  <si>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</si>
  <si>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</si>
  <si>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</si>
  <si>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</si>
  <si>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</si>
  <si>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</si>
  <si>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</si>
  <si>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</si>
  <si>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</si>
  <si>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</si>
  <si>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</si>
  <si>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</si>
  <si>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</si>
  <si>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</si>
  <si>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</si>
  <si>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</si>
  <si>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</si>
  <si>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</si>
  <si>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</si>
  <si>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</si>
  <si>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</si>
  <si>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</si>
  <si>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</si>
  <si>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</si>
  <si>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</si>
  <si>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</si>
  <si>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</si>
  <si>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</si>
  <si>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</si>
  <si>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</si>
  <si>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</si>
  <si>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</si>
  <si>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</si>
  <si>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</si>
  <si>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</si>
  <si>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</si>
  <si>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</si>
  <si>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</si>
  <si>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</si>
  <si>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</si>
  <si>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</si>
  <si>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</si>
  <si>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</si>
  <si>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</si>
  <si>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</si>
  <si>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</si>
  <si>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</si>
  <si>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</si>
  <si>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</si>
  <si>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</si>
  <si>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</si>
  <si>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</si>
  <si>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</si>
  <si>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</si>
  <si>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</si>
  <si>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</si>
  <si>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</si>
  <si>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</si>
  <si>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</si>
  <si>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</si>
  <si>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</si>
  <si>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</si>
  <si>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</si>
  <si>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</si>
  <si>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</si>
  <si>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</si>
  <si>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</si>
  <si>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</si>
  <si>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</si>
  <si>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</si>
  <si>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</si>
  <si>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</si>
  <si>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</si>
  <si>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</si>
  <si>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</si>
  <si>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</si>
  <si>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</si>
  <si>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</si>
  <si>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</si>
  <si>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</si>
  <si>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</si>
  <si>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</si>
  <si>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</si>
  <si>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</si>
  <si>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</si>
  <si>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</si>
  <si>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</si>
  <si>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</si>
  <si>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</si>
  <si>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</si>
  <si>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</si>
  <si>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</si>
  <si>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</si>
  <si>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</si>
  <si>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</si>
  <si>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</si>
  <si>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</si>
  <si>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</si>
  <si>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</si>
  <si>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</si>
  <si>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</si>
  <si>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</si>
  <si>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</si>
  <si>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</si>
  <si>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</si>
  <si>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</si>
  <si>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</si>
  <si>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</si>
  <si>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</si>
  <si>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</si>
  <si>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</si>
  <si>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</si>
  <si>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</si>
  <si>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</si>
  <si>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</si>
  <si>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</si>
  <si>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</si>
  <si>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</si>
  <si>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</si>
  <si>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</si>
  <si>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</si>
  <si>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</si>
  <si>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</si>
  <si>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</si>
  <si>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</si>
  <si>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</si>
  <si>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</si>
  <si>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</si>
  <si>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</si>
  <si>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</si>
  <si>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</si>
  <si>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</si>
  <si>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</si>
  <si>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</si>
  <si>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</si>
  <si>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</si>
  <si>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</si>
  <si>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</si>
  <si>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</si>
  <si>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</si>
  <si>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</si>
  <si>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</si>
  <si>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</si>
  <si>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</si>
  <si>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</si>
  <si>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</si>
  <si>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</si>
  <si>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</si>
  <si>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</si>
  <si>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</si>
  <si>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</si>
  <si>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</si>
  <si>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</si>
  <si>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</si>
  <si>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</si>
  <si>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</si>
  <si>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</si>
  <si>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</si>
  <si>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</si>
  <si>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</si>
  <si>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</si>
  <si>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</si>
  <si>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</si>
  <si>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</si>
  <si>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</si>
  <si>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</si>
  <si>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</si>
  <si>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</si>
  <si>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</si>
  <si>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</si>
  <si>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</si>
  <si>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</si>
  <si>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</si>
  <si>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</si>
  <si>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</si>
  <si>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</si>
  <si>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</si>
  <si>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</si>
  <si>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</si>
  <si>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</si>
  <si>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</si>
  <si>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</si>
  <si>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</si>
  <si>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</si>
  <si>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</si>
  <si>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</si>
  <si>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</si>
  <si>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</si>
  <si>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</si>
  <si>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</si>
  <si>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</si>
  <si>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</si>
  <si>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</si>
  <si>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</si>
  <si>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</si>
  <si>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</si>
  <si>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</si>
  <si>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</si>
  <si>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</si>
  <si>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</si>
  <si>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</si>
  <si>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</si>
  <si>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</si>
  <si>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</si>
  <si>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</si>
  <si>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</si>
  <si>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</si>
  <si>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</si>
  <si>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</si>
  <si>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</si>
  <si>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</si>
  <si>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</si>
  <si>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</si>
  <si>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</si>
  <si>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</si>
  <si>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</si>
  <si>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</si>
  <si>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</si>
  <si>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</si>
  <si>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</si>
  <si>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</si>
  <si>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</si>
  <si>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</si>
  <si>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</si>
  <si>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</si>
  <si>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</si>
  <si>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</si>
  <si>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</si>
  <si>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</si>
  <si>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</si>
  <si>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</si>
  <si>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</si>
  <si>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</si>
  <si>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</si>
  <si>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</si>
  <si>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</si>
  <si>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</si>
  <si>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</si>
  <si>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</si>
  <si>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</si>
  <si>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</si>
  <si>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</si>
  <si>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</si>
  <si>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</si>
  <si>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</si>
  <si>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</si>
  <si>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</si>
  <si>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</si>
  <si>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</si>
  <si>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</si>
  <si>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</si>
  <si>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</si>
  <si>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</si>
  <si>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</si>
  <si>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</si>
  <si>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</si>
  <si>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</si>
  <si>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</si>
  <si>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</si>
  <si>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</si>
  <si>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</si>
  <si>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</si>
  <si>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</si>
  <si>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</si>
  <si>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</si>
  <si>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</si>
  <si>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</si>
  <si>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</si>
  <si>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</si>
  <si>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</si>
  <si>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</si>
  <si>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</si>
  <si>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</si>
  <si>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</si>
  <si>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</si>
  <si>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</si>
  <si>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</si>
  <si>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</si>
  <si>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</si>
  <si>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</si>
  <si>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</si>
  <si>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</si>
  <si>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</si>
  <si>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</si>
  <si>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</si>
  <si>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</si>
  <si>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</si>
  <si>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</si>
  <si>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</si>
  <si>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</si>
  <si>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</si>
  <si>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</si>
  <si>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</si>
  <si>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</si>
  <si>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</si>
  <si>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</si>
  <si>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</si>
  <si>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</si>
  <si>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</si>
  <si>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</si>
  <si>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</si>
  <si>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</si>
  <si>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</si>
  <si>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</si>
  <si>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</si>
  <si>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</si>
  <si>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</si>
  <si>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</si>
  <si>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</si>
  <si>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</si>
  <si>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</si>
  <si>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</si>
  <si>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</si>
  <si>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</si>
  <si>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</si>
  <si>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</si>
  <si>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</si>
  <si>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</si>
  <si>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</si>
  <si>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</si>
  <si>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</si>
  <si>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</si>
  <si>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</si>
  <si>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</si>
  <si>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</si>
  <si>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</si>
  <si>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</si>
  <si>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</si>
  <si>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</si>
  <si>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</si>
  <si>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</si>
  <si>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</si>
  <si>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</si>
  <si>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</si>
  <si>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</si>
  <si>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</si>
  <si>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</si>
  <si>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</si>
  <si>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</si>
  <si>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</si>
  <si>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</si>
  <si>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</si>
  <si>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</si>
  <si>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</si>
  <si>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</si>
  <si>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</si>
  <si>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</si>
  <si>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</si>
  <si>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</si>
  <si>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</si>
  <si>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</si>
  <si>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</si>
  <si>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</si>
  <si>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</si>
  <si>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</si>
  <si>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</si>
  <si>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</si>
  <si>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</si>
  <si>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</si>
  <si>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</si>
  <si>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</si>
  <si>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</si>
  <si>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</si>
  <si>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</si>
  <si>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</si>
  <si>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</si>
  <si>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</si>
  <si>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</si>
  <si>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</si>
  <si>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</si>
  <si>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</si>
  <si>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</si>
  <si>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</si>
  <si>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</si>
  <si>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</si>
  <si>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</si>
  <si>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</si>
  <si>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</si>
  <si>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</si>
  <si>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</si>
  <si>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</si>
  <si>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</si>
  <si>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</si>
  <si>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</si>
  <si>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</si>
  <si>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</si>
  <si>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</si>
  <si>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</si>
  <si>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</si>
  <si>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</si>
  <si>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</si>
  <si>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</si>
  <si>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</si>
  <si>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</si>
  <si>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</si>
  <si>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</si>
  <si>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</si>
  <si>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</si>
  <si>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</si>
  <si>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</si>
  <si>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</si>
  <si>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</si>
  <si>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</si>
  <si>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</si>
  <si>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</si>
  <si>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</si>
  <si>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</si>
  <si>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</si>
  <si>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</si>
  <si>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</si>
  <si>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</si>
  <si>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</si>
  <si>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</si>
  <si>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</si>
  <si>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</si>
  <si>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</si>
  <si>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</si>
  <si>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</si>
  <si>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</si>
  <si>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</si>
  <si>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</si>
  <si>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</si>
  <si>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</si>
  <si>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</si>
  <si>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</si>
  <si>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</si>
  <si>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</si>
  <si>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</si>
  <si>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</si>
  <si>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</si>
  <si>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</si>
  <si>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</si>
  <si>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</si>
  <si>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</si>
  <si>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</si>
  <si>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</si>
  <si>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</si>
  <si>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</si>
  <si>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</si>
  <si>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</si>
  <si>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</si>
  <si>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</si>
  <si>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</si>
  <si>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</si>
  <si>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</si>
  <si>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</si>
  <si>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</si>
  <si>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</si>
  <si>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</si>
  <si>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</si>
  <si>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</si>
  <si>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</si>
  <si>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</si>
  <si>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</si>
  <si>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</si>
  <si>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</si>
  <si>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</si>
  <si>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</si>
  <si>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</si>
  <si>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</si>
  <si>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</si>
  <si>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</si>
  <si>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</si>
  <si>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</si>
  <si>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</si>
  <si>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</si>
  <si>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</si>
  <si>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</si>
  <si>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</si>
  <si>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</si>
  <si>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</si>
  <si>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</si>
  <si>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</si>
  <si>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</si>
  <si>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</si>
  <si>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</si>
  <si>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</si>
  <si>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</si>
  <si>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</si>
  <si>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</si>
  <si>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</si>
  <si>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</si>
  <si>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</si>
  <si>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</si>
  <si>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</si>
  <si>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</si>
  <si>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</si>
  <si>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</si>
  <si>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</si>
  <si>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</si>
  <si>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</si>
  <si>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</si>
  <si>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</si>
  <si>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</si>
  <si>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</si>
  <si>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</si>
  <si>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</si>
  <si>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</si>
  <si>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</si>
  <si>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</si>
  <si>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</si>
  <si>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</si>
  <si>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</si>
  <si>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</si>
  <si>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</si>
  <si>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</si>
  <si>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</si>
  <si>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</si>
  <si>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</si>
  <si>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</si>
  <si>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</si>
  <si>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</si>
  <si>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</si>
  <si>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</si>
  <si>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</si>
  <si>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</si>
  <si>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</si>
  <si>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</si>
  <si>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</si>
  <si>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</si>
  <si>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</si>
  <si>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</si>
  <si>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</si>
  <si>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</si>
  <si>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</si>
  <si>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</si>
  <si>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</si>
  <si>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</si>
  <si>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</si>
  <si>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</si>
  <si>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</si>
  <si>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</si>
  <si>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</si>
  <si>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</si>
  <si>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</si>
  <si>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</si>
  <si>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</si>
  <si>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</si>
  <si>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</si>
  <si>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</si>
  <si>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</si>
  <si>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</si>
  <si>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</si>
  <si>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</si>
  <si>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</si>
  <si>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</si>
  <si>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</si>
  <si>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</si>
  <si>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</si>
  <si>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</si>
  <si>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</si>
  <si>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</si>
  <si>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</si>
  <si>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</si>
  <si>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</si>
  <si>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</si>
  <si>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</si>
  <si>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</si>
  <si>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</si>
  <si>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</si>
  <si>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</si>
  <si>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</si>
  <si>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</si>
  <si>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</si>
  <si>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</si>
  <si>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</si>
  <si>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</si>
  <si>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</si>
  <si>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</si>
  <si>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</si>
  <si>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</si>
  <si>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</si>
  <si>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</si>
  <si>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</si>
  <si>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</si>
  <si>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</si>
  <si>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</si>
  <si>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</si>
  <si>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</si>
  <si>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</si>
  <si>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</si>
  <si>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</si>
  <si>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</si>
  <si>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</si>
  <si>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</si>
  <si>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</si>
  <si>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</si>
  <si>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</si>
  <si>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</si>
  <si>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</si>
  <si>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</si>
  <si>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</si>
  <si>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</si>
  <si>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</si>
  <si>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</si>
  <si>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</si>
  <si>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</si>
  <si>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</si>
  <si>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</si>
  <si>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</si>
  <si>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</si>
  <si>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</si>
  <si>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</si>
  <si>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</si>
  <si>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</si>
  <si>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</si>
  <si>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</si>
  <si>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</si>
  <si>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</si>
  <si>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</si>
  <si>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</si>
  <si>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</si>
  <si>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</si>
  <si>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</si>
  <si>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</si>
  <si>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</si>
  <si>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</si>
  <si>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</si>
  <si>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</si>
  <si>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</si>
  <si>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</si>
  <si>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</si>
  <si>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</si>
  <si>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</si>
  <si>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</si>
  <si>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</si>
  <si>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</si>
  <si>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</si>
  <si>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</si>
  <si>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</si>
  <si>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</si>
  <si>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</si>
  <si>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</si>
  <si>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</si>
  <si>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</si>
  <si>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</si>
  <si>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</si>
  <si>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</si>
  <si>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</si>
  <si>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</si>
  <si>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</si>
  <si>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</si>
  <si>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</si>
  <si>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</si>
  <si>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</si>
  <si>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</si>
  <si>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</si>
  <si>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</si>
  <si>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</si>
  <si>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</si>
  <si>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</si>
  <si>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</si>
  <si>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</si>
  <si>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</si>
  <si>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</si>
  <si>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</si>
  <si>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</si>
  <si>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</si>
  <si>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</si>
  <si>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</si>
  <si>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</si>
  <si>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</si>
  <si>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</si>
  <si>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</si>
  <si>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</si>
  <si>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</si>
  <si>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</si>
  <si>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</si>
  <si>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</si>
  <si>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</si>
  <si>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</si>
  <si>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</si>
  <si>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</si>
  <si>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</si>
  <si>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</si>
  <si>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</si>
  <si>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</si>
  <si>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</si>
  <si>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</si>
  <si>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</si>
  <si>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</si>
  <si>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</si>
  <si>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</si>
  <si>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</si>
  <si>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</si>
  <si>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</si>
  <si>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</si>
  <si>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</si>
  <si>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</si>
  <si>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</si>
  <si>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</si>
  <si>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</si>
  <si>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</si>
  <si>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</si>
  <si>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</si>
  <si>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</si>
  <si>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</si>
  <si>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</si>
  <si>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</si>
  <si>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</si>
  <si>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</si>
  <si>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</si>
  <si>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</si>
  <si>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</si>
  <si>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</si>
  <si>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</si>
  <si>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</si>
  <si>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</si>
  <si>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</si>
  <si>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</si>
  <si>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</si>
  <si>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</si>
  <si>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</si>
  <si>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</si>
  <si>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</si>
  <si>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</si>
  <si>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</si>
  <si>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</si>
  <si>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</si>
  <si>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</si>
  <si>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</si>
  <si>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</si>
  <si>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</si>
  <si>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</si>
  <si>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</si>
  <si>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</si>
  <si>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</si>
  <si>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</si>
  <si>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</si>
  <si>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</si>
  <si>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</si>
  <si>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</si>
  <si>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</si>
  <si>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</si>
  <si>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</si>
  <si>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</si>
  <si>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</si>
  <si>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</si>
  <si>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</si>
  <si>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</si>
  <si>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</si>
  <si>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</si>
  <si>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</si>
  <si>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</si>
  <si>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</si>
  <si>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</si>
  <si>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</si>
  <si>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</si>
  <si>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</si>
  <si>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</si>
  <si>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</si>
  <si>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</si>
  <si>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</si>
  <si>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</si>
  <si>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</si>
  <si>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</si>
  <si>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</si>
  <si>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</si>
  <si>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</si>
  <si>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</si>
  <si>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</si>
  <si>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</si>
  <si>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</si>
  <si>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</si>
  <si>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</si>
  <si>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</si>
  <si>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</si>
  <si>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</si>
  <si>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</si>
  <si>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</si>
  <si>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</si>
  <si>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</si>
  <si>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</si>
  <si>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</si>
  <si>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</si>
  <si>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</si>
  <si>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</si>
  <si>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</si>
  <si>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</si>
  <si>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</si>
  <si>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</si>
  <si>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</si>
  <si>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</si>
  <si>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</si>
  <si>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</si>
  <si>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</si>
  <si>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</si>
  <si>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</si>
  <si>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</si>
  <si>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</si>
  <si>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</si>
  <si>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</si>
  <si>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</si>
  <si>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</si>
  <si>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</si>
  <si>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</si>
  <si>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</si>
  <si>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</si>
  <si>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</si>
  <si>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</si>
  <si>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</si>
  <si>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</si>
  <si>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</si>
  <si>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</si>
  <si>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</si>
  <si>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</si>
  <si>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</si>
  <si>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</si>
  <si>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</si>
  <si>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</si>
  <si>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</si>
  <si>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</si>
  <si>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</si>
  <si>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</si>
  <si>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</si>
  <si>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</si>
  <si>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</si>
  <si>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</si>
  <si>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</si>
  <si>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</si>
  <si>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</si>
  <si>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</si>
  <si>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</si>
  <si>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</si>
  <si>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</si>
  <si>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</si>
  <si>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</si>
  <si>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</si>
  <si>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</si>
  <si>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</si>
  <si>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</si>
  <si>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</si>
  <si>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</si>
  <si>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</si>
  <si>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</si>
  <si>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</si>
  <si>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</si>
  <si>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</si>
  <si>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</si>
  <si>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</si>
  <si>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</si>
  <si>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</si>
  <si>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</si>
  <si>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</si>
  <si>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</si>
  <si>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</si>
  <si>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</si>
  <si>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</si>
  <si>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</si>
  <si>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</si>
  <si>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</si>
  <si>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</si>
  <si>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</si>
  <si>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</si>
  <si>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</si>
  <si>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</si>
  <si>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</si>
  <si>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</si>
  <si>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</si>
  <si>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</si>
  <si>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</si>
  <si>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</si>
  <si>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</si>
  <si>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</si>
  <si>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</si>
  <si>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</si>
  <si>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</si>
  <si>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</si>
  <si>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</si>
  <si>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</si>
  <si>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</si>
  <si>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</si>
  <si>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</si>
  <si>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</si>
  <si>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</si>
  <si>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</si>
  <si>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</si>
  <si>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</si>
  <si>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</si>
  <si>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</si>
  <si>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</si>
  <si>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</si>
  <si>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</si>
  <si>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</si>
  <si>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</si>
  <si>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</si>
  <si>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</si>
  <si>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</si>
  <si>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</si>
  <si>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</si>
  <si>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</si>
  <si>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</si>
  <si>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</si>
  <si>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</si>
  <si>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</si>
  <si>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</si>
  <si>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</si>
  <si>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</si>
  <si>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</si>
  <si>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</si>
  <si>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</si>
  <si>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</si>
  <si>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</si>
  <si>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</si>
  <si>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</si>
  <si>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</si>
  <si>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</si>
  <si>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</si>
  <si>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</si>
  <si>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</si>
  <si>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</si>
  <si>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</si>
  <si>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</si>
  <si>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</si>
  <si>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</si>
  <si>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</si>
  <si>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</si>
  <si>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</si>
  <si>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</si>
  <si>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</si>
  <si>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</si>
  <si>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</si>
  <si>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</si>
  <si>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</si>
  <si>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</si>
  <si>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</si>
  <si>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</si>
  <si>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</si>
  <si>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</si>
  <si>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</si>
  <si>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</si>
  <si>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</si>
  <si>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</si>
  <si>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</si>
  <si>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</si>
  <si>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</si>
  <si>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</si>
  <si>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</si>
  <si>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</si>
  <si>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</si>
  <si>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</si>
  <si>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</si>
  <si>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</si>
  <si>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</si>
  <si>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</si>
  <si>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</si>
  <si>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</si>
  <si>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</si>
  <si>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</si>
  <si>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</si>
  <si>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</si>
  <si>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</si>
  <si>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</si>
  <si>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</si>
  <si>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</si>
  <si>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</si>
  <si>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</si>
  <si>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</si>
  <si>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</si>
  <si>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</si>
  <si>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</si>
  <si>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</si>
  <si>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</si>
  <si>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</si>
  <si>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</si>
  <si>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</si>
  <si>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</si>
  <si>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</si>
  <si>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</si>
  <si>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</si>
  <si>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</si>
  <si>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</si>
  <si>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</si>
  <si>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</si>
  <si>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</si>
  <si>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</si>
  <si>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</si>
  <si>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</si>
  <si>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</si>
  <si>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</si>
  <si>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</si>
  <si>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</si>
  <si>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</si>
  <si>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</si>
  <si>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</si>
  <si>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</si>
  <si>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</si>
  <si>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</si>
  <si>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</si>
  <si>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</si>
  <si>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</si>
  <si>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</si>
  <si>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</si>
  <si>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</si>
  <si>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</si>
  <si>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</si>
  <si>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</si>
  <si>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</si>
  <si>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</si>
  <si>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</si>
  <si>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</si>
  <si>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</si>
  <si>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</si>
  <si>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</si>
  <si>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</si>
  <si>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</si>
  <si>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</si>
  <si>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</si>
  <si>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</si>
  <si>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</si>
  <si>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</si>
  <si>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</si>
  <si>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</si>
  <si>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</si>
  <si>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</si>
  <si>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</si>
  <si>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</si>
  <si>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</si>
  <si>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</si>
  <si>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</si>
  <si>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</si>
  <si>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</si>
  <si>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</si>
  <si>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</si>
  <si>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</si>
  <si>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</si>
  <si>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</si>
  <si>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</si>
  <si>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</si>
  <si>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</si>
  <si>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</si>
  <si>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</si>
  <si>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</si>
  <si>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</si>
  <si>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</si>
  <si>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</si>
  <si>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</si>
  <si>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</si>
  <si>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</si>
  <si>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</si>
  <si>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</si>
  <si>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</si>
  <si>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</si>
  <si>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</si>
  <si>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</si>
  <si>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</si>
  <si>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</si>
  <si>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</si>
  <si>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</si>
  <si>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</si>
  <si>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</si>
  <si>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</si>
  <si>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</si>
  <si>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</si>
  <si>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</si>
  <si>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</si>
  <si>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</si>
  <si>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</si>
  <si>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</si>
  <si>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</si>
  <si>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</si>
  <si>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</si>
  <si>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</si>
  <si>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</si>
  <si>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</si>
  <si>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</si>
  <si>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</si>
  <si>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</si>
  <si>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</si>
  <si>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</si>
  <si>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</si>
  <si>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</si>
  <si>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</si>
  <si>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</si>
  <si>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</si>
  <si>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</si>
  <si>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</si>
  <si>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</si>
  <si>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</si>
  <si>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</si>
  <si>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</si>
  <si>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</si>
  <si>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</si>
  <si>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</si>
  <si>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</si>
  <si>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</si>
  <si>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</si>
  <si>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</si>
  <si>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</si>
  <si>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</si>
  <si>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</si>
  <si>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</si>
  <si>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</si>
  <si>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</si>
  <si>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</si>
  <si>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</si>
  <si>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</si>
  <si>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</si>
  <si>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</si>
  <si>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</si>
  <si>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</si>
  <si>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</si>
  <si>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</si>
  <si>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</si>
  <si>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</si>
  <si>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</si>
  <si>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</si>
  <si>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</si>
  <si>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</si>
  <si>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</si>
  <si>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</si>
  <si>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</si>
  <si>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</si>
  <si>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</si>
  <si>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</si>
  <si>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</si>
  <si>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</si>
  <si>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</si>
  <si>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</si>
  <si>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</si>
  <si>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</si>
  <si>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</si>
  <si>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</si>
  <si>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</si>
  <si>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</si>
  <si>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</si>
  <si>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</si>
  <si>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</si>
  <si>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</si>
  <si>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</si>
  <si>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</si>
  <si>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</si>
  <si>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</si>
  <si>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</si>
  <si>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</si>
  <si>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</si>
  <si>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</si>
  <si>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</si>
  <si>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</si>
  <si>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</si>
  <si>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</si>
  <si>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</si>
  <si>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</si>
  <si>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</si>
  <si>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</si>
  <si>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</si>
  <si>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</si>
  <si>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</si>
  <si>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</si>
  <si>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</si>
  <si>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</si>
  <si>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</si>
  <si>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</si>
  <si>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</si>
  <si>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</si>
  <si>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</si>
  <si>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</si>
  <si>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</si>
  <si>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</si>
  <si>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</si>
  <si>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</si>
  <si>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</si>
  <si>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</si>
  <si>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</si>
  <si>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</si>
  <si>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</si>
  <si>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</si>
  <si>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</si>
  <si>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</si>
  <si>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</si>
  <si>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</si>
  <si>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</si>
  <si>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</si>
  <si>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</si>
  <si>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</si>
  <si>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</si>
  <si>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</si>
  <si>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</si>
  <si>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</si>
  <si>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</si>
  <si>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</si>
  <si>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</si>
  <si>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</si>
  <si>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</si>
  <si>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</si>
  <si>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</si>
  <si>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</si>
  <si>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</si>
  <si>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</si>
  <si>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</si>
  <si>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</si>
  <si>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</si>
  <si>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</si>
  <si>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</si>
  <si>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</si>
  <si>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</si>
  <si>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</si>
  <si>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</si>
  <si>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</si>
  <si>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</si>
  <si>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</si>
  <si>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</si>
  <si>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</si>
  <si>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</si>
  <si>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</si>
  <si>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</si>
  <si>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</si>
  <si>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</si>
  <si>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</si>
  <si>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</si>
  <si>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</si>
  <si>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</si>
  <si>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</si>
  <si>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</si>
  <si>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</si>
  <si>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</si>
  <si>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</si>
  <si>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</si>
  <si>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</si>
  <si>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</si>
  <si>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</si>
  <si>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</si>
  <si>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</si>
  <si>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</si>
  <si>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</si>
  <si>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</si>
  <si>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</si>
  <si>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</si>
  <si>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</si>
  <si>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</si>
  <si>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</si>
  <si>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</si>
  <si>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</si>
  <si>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</si>
  <si>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</si>
  <si>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</si>
  <si>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</si>
  <si>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</si>
  <si>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</si>
  <si>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</si>
  <si>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</si>
  <si>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</si>
  <si>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</si>
  <si>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</si>
  <si>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</si>
  <si>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</si>
  <si>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</si>
  <si>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</si>
  <si>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</si>
  <si>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</si>
  <si>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</si>
  <si>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</si>
  <si>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</si>
  <si>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</si>
  <si>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</si>
  <si>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</si>
  <si>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</si>
  <si>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</si>
  <si>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</si>
  <si>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</si>
  <si>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</si>
  <si>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</si>
  <si>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</si>
  <si>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</si>
  <si>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</si>
  <si>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</si>
  <si>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</si>
  <si>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</si>
  <si>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</si>
  <si>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</si>
  <si>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</si>
  <si>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</si>
  <si>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</si>
  <si>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</si>
  <si>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</si>
  <si>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</si>
  <si>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</si>
  <si>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</si>
  <si>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</si>
  <si>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</si>
  <si>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</si>
  <si>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</si>
  <si>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</si>
  <si>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</si>
  <si>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</si>
  <si>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</si>
  <si>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</si>
  <si>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</si>
  <si>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</si>
  <si>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</si>
  <si>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</si>
  <si>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</si>
  <si>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</si>
  <si>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</si>
  <si>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</si>
  <si>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</si>
  <si>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</si>
  <si>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</si>
  <si>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</si>
  <si>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</si>
  <si>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</si>
  <si>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</si>
  <si>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</si>
  <si>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</si>
  <si>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</si>
  <si>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</si>
  <si>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</si>
  <si>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</si>
  <si>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</si>
  <si>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</si>
  <si>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</si>
  <si>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</si>
  <si>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</si>
  <si>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</si>
  <si>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</si>
  <si>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</si>
  <si>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</si>
  <si>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</si>
  <si>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</si>
  <si>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</si>
  <si>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</si>
  <si>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</si>
  <si>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</si>
  <si>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</si>
  <si>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</si>
  <si>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</si>
  <si>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</si>
  <si>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</si>
  <si>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</si>
  <si>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</si>
  <si>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</si>
  <si>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</si>
  <si>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</si>
  <si>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</si>
  <si>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</si>
  <si>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</si>
  <si>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</si>
  <si>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</si>
  <si>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</si>
  <si>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</si>
  <si>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</si>
  <si>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</si>
  <si>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</si>
  <si>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</si>
  <si>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</si>
  <si>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</si>
  <si>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</si>
  <si>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</si>
  <si>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</si>
  <si>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</si>
  <si>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</si>
  <si>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</si>
  <si>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</si>
  <si>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</si>
  <si>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</si>
  <si>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</si>
  <si>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</si>
  <si>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</si>
  <si>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</si>
  <si>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</si>
  <si>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</si>
  <si>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</si>
  <si>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</si>
  <si>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</si>
  <si>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</si>
  <si>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</si>
  <si>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</si>
  <si>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</si>
  <si>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</si>
  <si>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</si>
  <si>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</si>
  <si>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</si>
  <si>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</si>
  <si>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</si>
  <si>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</si>
  <si>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</si>
  <si>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</si>
  <si>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</si>
  <si>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</si>
  <si>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</si>
  <si>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</si>
  <si>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</si>
  <si>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</si>
  <si>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</si>
  <si>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</si>
  <si>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</si>
  <si>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</si>
  <si>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</si>
  <si>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</si>
  <si>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</si>
  <si>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</si>
  <si>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</si>
  <si>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</si>
  <si>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</si>
  <si>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</si>
  <si>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</si>
  <si>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</si>
  <si>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</si>
  <si>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</si>
  <si>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</si>
  <si>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</si>
  <si>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</si>
  <si>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</si>
  <si>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</si>
  <si>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</si>
  <si>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</si>
  <si>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</si>
  <si>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</si>
  <si>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</si>
  <si>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</si>
  <si>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</si>
  <si>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</si>
  <si>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</si>
  <si>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</si>
  <si>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</si>
  <si>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</si>
  <si>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</si>
  <si>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</si>
  <si>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</si>
  <si>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</si>
  <si>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</si>
  <si>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</si>
  <si>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</si>
  <si>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</si>
  <si>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</si>
  <si>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</si>
  <si>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</si>
  <si>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</si>
  <si>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</si>
  <si>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</si>
  <si>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</si>
  <si>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</si>
  <si>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</si>
  <si>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</si>
  <si>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</si>
  <si>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</si>
  <si>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</si>
  <si>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</si>
  <si>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</si>
  <si>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</si>
  <si>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</si>
  <si>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</si>
  <si>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</si>
  <si>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</si>
  <si>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</si>
  <si>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</si>
  <si>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</si>
  <si>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</si>
  <si>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</si>
  <si>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</si>
  <si>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</si>
  <si>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</si>
  <si>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</si>
  <si>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</si>
  <si>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</si>
  <si>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</si>
  <si>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</si>
  <si>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</si>
  <si>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</si>
  <si>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</si>
  <si>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</si>
  <si>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</si>
  <si>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</si>
  <si>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</si>
  <si>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</si>
  <si>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</si>
  <si>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</si>
  <si>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</si>
  <si>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</si>
  <si>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</si>
  <si>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</si>
  <si>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</si>
  <si>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</si>
  <si>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</si>
  <si>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</si>
  <si>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</si>
  <si>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</si>
  <si>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</si>
  <si>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</si>
  <si>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</si>
  <si>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</si>
  <si>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</si>
  <si>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</si>
  <si>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</si>
  <si>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</si>
  <si>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</si>
  <si>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</si>
  <si>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</si>
  <si>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</si>
  <si>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</si>
  <si>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</si>
  <si>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</si>
  <si>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</si>
  <si>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</si>
  <si>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</si>
  <si>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</si>
  <si>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</si>
  <si>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</si>
  <si>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</si>
  <si>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</si>
  <si>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</si>
  <si>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</si>
  <si>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</si>
  <si>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</si>
  <si>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</si>
  <si>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</si>
  <si>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</si>
  <si>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</si>
  <si>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</si>
  <si>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</si>
  <si>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</si>
  <si>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</si>
  <si>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</si>
  <si>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</si>
  <si>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</si>
  <si>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</si>
  <si>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</si>
  <si>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</si>
  <si>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</si>
  <si>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</si>
  <si>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</si>
  <si>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</si>
  <si>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</si>
  <si>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</si>
  <si>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</si>
  <si>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</si>
  <si>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</si>
  <si>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</si>
  <si>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</si>
  <si>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</si>
  <si>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</si>
  <si>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</si>
  <si>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</si>
  <si>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</si>
  <si>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</si>
  <si>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</si>
  <si>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</si>
  <si>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</si>
  <si>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</si>
  <si>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</si>
  <si>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</si>
  <si>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</si>
  <si>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</si>
  <si>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</si>
  <si>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</si>
  <si>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</si>
  <si>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</si>
  <si>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</si>
  <si>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</si>
  <si>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</si>
  <si>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</si>
  <si>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</si>
  <si>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</si>
  <si>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</si>
  <si>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</si>
  <si>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</si>
  <si>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</si>
  <si>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</si>
  <si>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</si>
  <si>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</si>
  <si>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</si>
  <si>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</si>
  <si>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</si>
  <si>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</si>
  <si>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</si>
  <si>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</si>
  <si>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</si>
  <si>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</si>
  <si>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</si>
  <si>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</si>
  <si>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</si>
  <si>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</si>
  <si>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</si>
  <si>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</si>
  <si>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</si>
  <si>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</si>
  <si>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</si>
  <si>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</si>
  <si>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</si>
  <si>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</si>
  <si>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</si>
  <si>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</si>
  <si>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</si>
  <si>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</si>
  <si>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</si>
  <si>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</si>
  <si>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</si>
  <si>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</si>
  <si>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</si>
  <si>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</si>
  <si>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</si>
  <si>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</si>
  <si>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</si>
  <si>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</si>
  <si>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</si>
  <si>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</si>
  <si>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</si>
  <si>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</si>
  <si>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</si>
  <si>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</si>
  <si>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</si>
  <si>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</si>
  <si>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</si>
  <si>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</si>
  <si>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</si>
  <si>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</si>
  <si>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</si>
  <si>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</si>
  <si>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</si>
  <si>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</si>
  <si>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</si>
  <si>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</si>
  <si>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</si>
  <si>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</si>
  <si>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</si>
  <si>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</si>
  <si>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</si>
  <si>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</si>
  <si>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</si>
  <si>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</si>
  <si>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</si>
  <si>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</si>
  <si>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</si>
  <si>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</si>
  <si>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</si>
  <si>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</si>
  <si>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</si>
  <si>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</si>
  <si>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</si>
  <si>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</si>
  <si>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</si>
  <si>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</si>
  <si>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</si>
  <si>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</si>
  <si>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</si>
  <si>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</si>
  <si>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</si>
  <si>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</si>
  <si>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</si>
  <si>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</si>
  <si>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</si>
  <si>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</si>
  <si>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</si>
  <si>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</si>
  <si>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</si>
  <si>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</si>
  <si>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</si>
  <si>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</si>
  <si>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</si>
  <si>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</si>
  <si>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</si>
  <si>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</si>
  <si>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</si>
  <si>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</si>
  <si>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</si>
  <si>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</si>
  <si>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</si>
  <si>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</si>
  <si>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</si>
  <si>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</si>
  <si>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</si>
  <si>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</si>
  <si>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</si>
  <si>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</si>
  <si>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</si>
  <si>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</si>
  <si>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</si>
  <si>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</si>
  <si>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</si>
  <si>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</si>
  <si>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</si>
  <si>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</si>
  <si>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</si>
  <si>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</si>
  <si>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</si>
  <si>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</si>
  <si>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</si>
  <si>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</si>
  <si>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</si>
  <si>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</si>
  <si>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</si>
  <si>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</si>
  <si>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</si>
  <si>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</si>
  <si>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</si>
  <si>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</si>
  <si>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</si>
  <si>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</si>
  <si>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</si>
  <si>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</si>
  <si>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</si>
  <si>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</si>
  <si>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</si>
  <si>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</si>
  <si>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</si>
  <si>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</si>
  <si>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</si>
  <si>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</si>
  <si>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</si>
  <si>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</si>
  <si>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</si>
  <si>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</si>
  <si>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</si>
  <si>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</si>
  <si>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</si>
  <si>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</si>
  <si>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</si>
  <si>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</si>
  <si>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</si>
  <si>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</si>
  <si>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</si>
  <si>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</si>
  <si>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</si>
  <si>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</si>
  <si>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</si>
  <si>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</si>
  <si>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</si>
  <si>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</si>
  <si>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</si>
  <si>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</si>
  <si>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</si>
  <si>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</si>
  <si>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</si>
  <si>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</si>
  <si>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</si>
  <si>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</si>
  <si>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</si>
  <si>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</si>
  <si>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</si>
  <si>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</si>
  <si>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</si>
  <si>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</si>
  <si>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</si>
  <si>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</si>
  <si>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</si>
  <si>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</si>
  <si>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</si>
  <si>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</si>
  <si>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</si>
  <si>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</si>
  <si>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</si>
  <si>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</si>
  <si>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</si>
  <si>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</si>
  <si>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</si>
  <si>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</si>
  <si>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</si>
  <si>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</si>
  <si>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</si>
  <si>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</si>
  <si>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</si>
  <si>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</si>
  <si>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</si>
  <si>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</si>
  <si>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</si>
  <si>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</si>
  <si>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</si>
  <si>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</si>
  <si>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</si>
  <si>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</si>
  <si>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</si>
  <si>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</si>
  <si>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</si>
  <si>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</si>
  <si>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</si>
  <si>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</si>
  <si>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</si>
  <si>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</si>
  <si>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</si>
  <si>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</si>
  <si>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</si>
  <si>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</si>
  <si>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</si>
  <si>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</si>
  <si>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</si>
  <si>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</si>
  <si>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</si>
  <si>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</si>
  <si>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</si>
  <si>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</si>
  <si>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</si>
  <si>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</si>
  <si>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</si>
  <si>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</si>
  <si>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</si>
  <si>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</si>
  <si>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</si>
  <si>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</si>
  <si>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</si>
  <si>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</si>
  <si>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</si>
  <si>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</si>
  <si>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</si>
  <si>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</si>
  <si>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</si>
  <si>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</si>
  <si>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</si>
  <si>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</si>
  <si>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</si>
  <si>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</si>
  <si>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</si>
  <si>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</si>
  <si>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</si>
  <si>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</si>
  <si>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</si>
  <si>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</si>
  <si>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</si>
  <si>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</si>
  <si>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</si>
  <si>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</si>
  <si>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</si>
  <si>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</si>
  <si>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</si>
  <si>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</si>
  <si>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</si>
  <si>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</si>
  <si>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</si>
  <si>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</si>
  <si>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</si>
  <si>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</si>
  <si>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</si>
  <si>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</si>
  <si>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</si>
  <si>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</si>
  <si>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</si>
  <si>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</si>
  <si>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</si>
  <si>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</si>
  <si>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</si>
  <si>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</si>
  <si>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</si>
  <si>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</si>
  <si>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</si>
  <si>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</si>
  <si>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</si>
  <si>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</si>
  <si>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</si>
  <si>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</si>
  <si>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</si>
  <si>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</si>
  <si>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</si>
  <si>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</si>
  <si>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</si>
  <si>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</si>
  <si>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</si>
  <si>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</si>
  <si>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</si>
  <si>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</si>
  <si>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</si>
  <si>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</si>
  <si>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</si>
  <si>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</si>
  <si>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</si>
  <si>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</si>
  <si>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</si>
  <si>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</si>
  <si>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</si>
  <si>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</si>
  <si>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</si>
  <si>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</si>
  <si>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</si>
  <si>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</si>
  <si>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</si>
  <si>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</si>
  <si>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</si>
  <si>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</si>
  <si>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</si>
  <si>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</si>
  <si>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</si>
  <si>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</si>
  <si>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</si>
  <si>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</si>
  <si>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</si>
  <si>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</si>
  <si>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</si>
  <si>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</si>
  <si>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</si>
  <si>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</si>
  <si>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</si>
  <si>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</si>
  <si>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</si>
  <si>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</si>
  <si>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</si>
  <si>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</si>
  <si>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</si>
  <si>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</si>
  <si>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</si>
  <si>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</si>
  <si>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</si>
  <si>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</si>
  <si>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</si>
  <si>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</si>
  <si>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</si>
  <si>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</si>
  <si>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</si>
  <si>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</si>
  <si>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</si>
  <si>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</si>
  <si>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</si>
  <si>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</si>
  <si>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</si>
  <si>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</si>
  <si>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</si>
  <si>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</si>
  <si>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</si>
  <si>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</si>
  <si>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</si>
  <si>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</si>
  <si>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</si>
  <si>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</si>
  <si>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</si>
  <si>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</si>
  <si>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</si>
  <si>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</si>
  <si>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</si>
  <si>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</si>
  <si>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</si>
  <si>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</si>
  <si>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</si>
  <si>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</si>
  <si>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</si>
  <si>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</si>
  <si>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</si>
  <si>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</si>
  <si>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</si>
  <si>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</si>
  <si>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</si>
  <si>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</si>
  <si>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</si>
  <si>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</si>
  <si>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</si>
  <si>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</si>
  <si>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</si>
  <si>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</si>
  <si>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</si>
  <si>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</si>
  <si>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</si>
  <si>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</si>
  <si>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</si>
  <si>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</si>
  <si>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</si>
  <si>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</si>
  <si>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</si>
  <si>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</si>
  <si>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</si>
  <si>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</si>
  <si>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</si>
  <si>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</si>
  <si>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</si>
  <si>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</si>
  <si>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</si>
  <si>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</si>
  <si>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</si>
  <si>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</si>
  <si>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</si>
  <si>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</si>
  <si>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</si>
  <si>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</si>
  <si>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</si>
  <si>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</si>
  <si>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</si>
  <si>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</si>
  <si>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</si>
  <si>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</si>
  <si>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</si>
  <si>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</si>
  <si>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</si>
  <si>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</si>
  <si>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</si>
  <si>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</si>
  <si>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</si>
  <si>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</si>
  <si>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</si>
  <si>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</si>
  <si>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</si>
  <si>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</si>
  <si>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</si>
  <si>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</si>
  <si>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</si>
  <si>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</si>
  <si>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</si>
  <si>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</si>
  <si>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</si>
  <si>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</si>
  <si>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</si>
  <si>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</si>
  <si>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</si>
  <si>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</si>
  <si>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</si>
  <si>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</si>
  <si>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</si>
  <si>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</si>
  <si>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</si>
  <si>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</si>
  <si>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</si>
  <si>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</si>
  <si>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</si>
  <si>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</si>
  <si>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</si>
  <si>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</si>
  <si>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</si>
  <si>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</si>
  <si>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</si>
  <si>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</si>
  <si>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</si>
  <si>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</si>
  <si>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</si>
  <si>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</si>
  <si>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</si>
  <si>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</si>
  <si>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</si>
  <si>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</si>
  <si>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</si>
  <si>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</si>
  <si>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</si>
  <si>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</si>
  <si>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</si>
  <si>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</si>
  <si>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</si>
  <si>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</si>
  <si>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</si>
  <si>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</si>
  <si>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</si>
  <si>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</si>
  <si>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</si>
  <si>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</si>
  <si>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</si>
  <si>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</si>
  <si>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</si>
  <si>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</si>
  <si>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</si>
  <si>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</si>
  <si>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</si>
  <si>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</si>
  <si>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</si>
  <si>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</si>
  <si>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</si>
  <si>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</si>
  <si>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</si>
  <si>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</si>
  <si>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</si>
  <si>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</si>
  <si>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</si>
  <si>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</si>
  <si>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</si>
  <si>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</si>
  <si>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</si>
  <si>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</si>
  <si>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</si>
  <si>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</si>
  <si>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</si>
  <si>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</si>
  <si>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</si>
  <si>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</si>
  <si>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</si>
  <si>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</si>
  <si>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</si>
  <si>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</si>
  <si>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</si>
  <si>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</si>
  <si>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</si>
  <si>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</si>
  <si>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</si>
  <si>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</si>
  <si>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</si>
  <si>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</si>
  <si>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</si>
  <si>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</si>
  <si>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</si>
  <si>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</si>
  <si>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</si>
  <si>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</si>
  <si>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</si>
  <si>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</si>
  <si>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</si>
  <si>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</si>
  <si>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</si>
  <si>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</si>
  <si>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</si>
  <si>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</si>
  <si>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</si>
  <si>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</si>
  <si>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</si>
  <si>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</si>
  <si>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</si>
  <si>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</si>
  <si>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</si>
  <si>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</si>
  <si>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</si>
  <si>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</si>
  <si>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</si>
  <si>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</si>
  <si>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</si>
  <si>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</si>
  <si>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</si>
  <si>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</si>
  <si>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</si>
  <si>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</si>
  <si>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</si>
  <si>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</si>
  <si>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</si>
  <si>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</si>
  <si>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</si>
  <si>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</si>
  <si>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</si>
  <si>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</si>
  <si>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</si>
  <si>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</si>
  <si>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</si>
  <si>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</si>
  <si>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</si>
  <si>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</si>
  <si>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</si>
  <si>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</si>
  <si>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</si>
  <si>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</si>
  <si>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</si>
  <si>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</si>
  <si>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</si>
  <si>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</si>
  <si>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</si>
  <si>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</si>
  <si>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</si>
  <si>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</si>
  <si>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</si>
  <si>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</si>
  <si>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</si>
  <si>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</si>
  <si>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</si>
  <si>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</si>
  <si>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</si>
  <si>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</si>
  <si>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</si>
  <si>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</si>
  <si>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</si>
  <si>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</si>
  <si>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</si>
  <si>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</si>
  <si>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</si>
  <si>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</si>
  <si>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</si>
  <si>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</si>
  <si>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</si>
  <si>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</si>
  <si>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</si>
  <si>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</si>
  <si>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</si>
  <si>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</si>
  <si>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</si>
  <si>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</si>
  <si>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</si>
  <si>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</si>
  <si>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</si>
  <si>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</si>
  <si>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</si>
  <si>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</si>
  <si>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</si>
  <si>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</si>
  <si>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</si>
  <si>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</si>
  <si>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</si>
  <si>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</si>
  <si>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</si>
  <si>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</si>
  <si>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</si>
  <si>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</si>
  <si>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</si>
  <si>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</si>
  <si>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</si>
  <si>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</si>
  <si>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</si>
  <si>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</si>
  <si>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</si>
  <si>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</si>
  <si>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</si>
  <si>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</si>
  <si>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</si>
  <si>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</si>
  <si>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</si>
  <si>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</si>
  <si>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</si>
  <si>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</si>
  <si>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</si>
  <si>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</si>
  <si>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</si>
  <si>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</si>
  <si>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</si>
  <si>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</si>
  <si>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</si>
  <si>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</si>
  <si>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</si>
  <si>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</si>
  <si>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</si>
  <si>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</si>
  <si>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</si>
  <si>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</si>
  <si>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</si>
  <si>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</si>
  <si>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</si>
  <si>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</si>
  <si>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</si>
  <si>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</si>
  <si>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</si>
  <si>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</si>
  <si>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</si>
  <si>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</si>
  <si>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</si>
  <si>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</si>
  <si>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</si>
  <si>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</si>
  <si>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</si>
  <si>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</si>
  <si>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</si>
  <si>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</si>
  <si>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</si>
  <si>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</si>
  <si>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</si>
  <si>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</si>
  <si>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</si>
  <si>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</si>
  <si>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</si>
  <si>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</si>
  <si>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</si>
  <si>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</si>
  <si>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</si>
  <si>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</si>
  <si>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</si>
  <si>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</si>
  <si>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</si>
  <si>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</si>
  <si>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</si>
  <si>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</si>
  <si>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</si>
  <si>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</si>
  <si>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</si>
  <si>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</si>
  <si>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</si>
  <si>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</si>
  <si>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</si>
  <si>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</si>
  <si>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</si>
  <si>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</si>
  <si>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</si>
  <si>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</si>
  <si>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</si>
  <si>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</si>
  <si>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</si>
  <si>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</si>
  <si>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</si>
  <si>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</si>
  <si>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</si>
  <si>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</si>
  <si>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</si>
  <si>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</si>
  <si>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</si>
  <si>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</si>
  <si>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</si>
  <si>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</si>
  <si>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</si>
  <si>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</si>
  <si>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</si>
  <si>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</si>
  <si>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</si>
  <si>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</si>
  <si>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</si>
  <si>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</si>
  <si>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</si>
  <si>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</si>
  <si>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</si>
  <si>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</si>
  <si>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</si>
  <si>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</si>
  <si>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</si>
  <si>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</si>
  <si>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</si>
  <si>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</si>
  <si>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</si>
  <si>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</si>
  <si>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</si>
  <si>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</si>
  <si>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</si>
  <si>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</si>
  <si>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</si>
  <si>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</si>
  <si>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</si>
  <si>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</si>
  <si>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</si>
  <si>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</si>
  <si>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</si>
  <si>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</si>
  <si>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</si>
  <si>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</si>
  <si>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</si>
  <si>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</si>
  <si>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</si>
  <si>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</si>
  <si>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</si>
  <si>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</si>
  <si>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</si>
  <si>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</si>
  <si>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</si>
  <si>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</si>
  <si>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</si>
  <si>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</si>
  <si>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</si>
  <si>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</si>
  <si>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</si>
  <si>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</si>
  <si>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</si>
  <si>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</si>
  <si>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</si>
  <si>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</si>
  <si>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</si>
  <si>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</si>
  <si>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</si>
  <si>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</si>
  <si>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</si>
  <si>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</si>
  <si>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</si>
  <si>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</si>
  <si>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</si>
  <si>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</si>
  <si>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</si>
  <si>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</si>
  <si>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</si>
  <si>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</si>
  <si>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</si>
  <si>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</si>
  <si>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</si>
  <si>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</si>
  <si>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</si>
  <si>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</si>
  <si>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</si>
  <si>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</si>
  <si>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</si>
  <si>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</si>
  <si>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</si>
  <si>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</si>
  <si>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</si>
  <si>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</si>
  <si>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</si>
  <si>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</si>
  <si>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</si>
  <si>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</si>
  <si>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</si>
  <si>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</si>
  <si>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</si>
  <si>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</si>
  <si>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</si>
  <si>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</si>
  <si>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</si>
  <si>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</si>
  <si>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</si>
  <si>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</si>
  <si>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</si>
  <si>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</si>
  <si>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</si>
  <si>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</si>
  <si>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</si>
  <si>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</si>
  <si>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</si>
  <si>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</si>
  <si>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</si>
  <si>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</si>
  <si>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</si>
  <si>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</si>
  <si>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</si>
  <si>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</si>
  <si>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</si>
  <si>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</si>
  <si>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</si>
  <si>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</si>
  <si>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</si>
  <si>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</si>
  <si>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</si>
  <si>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</si>
  <si>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</si>
  <si>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</si>
  <si>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</si>
  <si>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</si>
  <si>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</si>
  <si>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</si>
  <si>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</si>
  <si>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</si>
  <si>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</si>
  <si>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</si>
  <si>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</si>
  <si>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</si>
  <si>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</si>
  <si>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</si>
  <si>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</si>
  <si>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</si>
  <si>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</si>
  <si>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</si>
  <si>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</si>
  <si>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</si>
  <si>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</si>
  <si>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</si>
  <si>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</si>
  <si>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</si>
  <si>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</si>
  <si>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</si>
  <si>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</si>
  <si>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</si>
  <si>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</si>
  <si>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</si>
  <si>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</si>
  <si>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</si>
  <si>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</si>
  <si>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</si>
  <si>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</si>
  <si>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</si>
  <si>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</si>
  <si>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</si>
  <si>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</si>
  <si>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</si>
  <si>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</si>
  <si>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</si>
  <si>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</si>
  <si>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</si>
  <si>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</si>
  <si>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</si>
  <si>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</si>
  <si>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</si>
  <si>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</si>
  <si>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</si>
  <si>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</si>
  <si>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</si>
  <si>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</si>
  <si>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</si>
  <si>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</si>
  <si>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</si>
  <si>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</si>
  <si>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</si>
  <si>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</si>
  <si>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</si>
  <si>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</si>
  <si>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</si>
  <si>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</si>
  <si>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</si>
  <si>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</si>
  <si>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</si>
  <si>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</si>
  <si>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</si>
  <si>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</si>
  <si>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</si>
  <si>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</si>
  <si>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</si>
  <si>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</si>
  <si>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</si>
  <si>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</si>
  <si>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</si>
  <si>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</si>
  <si>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</si>
  <si>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</si>
  <si>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</si>
  <si>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</si>
  <si>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</si>
  <si>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</si>
  <si>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</si>
  <si>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</si>
  <si>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</si>
  <si>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</si>
  <si>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</si>
  <si>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</si>
  <si>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</si>
  <si>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</si>
  <si>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</si>
  <si>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</si>
  <si>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</si>
  <si>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</si>
  <si>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</si>
  <si>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</si>
  <si>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</si>
  <si>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</si>
  <si>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</si>
  <si>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</si>
  <si>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</si>
  <si>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</si>
  <si>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</si>
  <si>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</si>
  <si>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</si>
  <si>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</si>
  <si>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</si>
  <si>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</si>
  <si>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</si>
  <si>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</si>
  <si>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</si>
  <si>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</si>
  <si>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</si>
  <si>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</si>
  <si>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</si>
  <si>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</si>
  <si>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</si>
  <si>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</si>
  <si>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</si>
  <si>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</si>
  <si>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</si>
  <si>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</si>
  <si>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</si>
  <si>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</si>
  <si>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</si>
  <si>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</si>
  <si>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</si>
  <si>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</si>
  <si>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</si>
  <si>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</si>
  <si>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</si>
  <si>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</si>
  <si>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</si>
  <si>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</si>
  <si>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</si>
  <si>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</si>
  <si>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</si>
  <si>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</si>
  <si>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</si>
  <si>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</si>
  <si>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</si>
  <si>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</si>
  <si>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</si>
  <si>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</si>
  <si>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</si>
  <si>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</si>
  <si>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</si>
  <si>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</si>
  <si>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</si>
  <si>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</si>
  <si>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</si>
  <si>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</si>
  <si>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</si>
  <si>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</si>
  <si>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</si>
  <si>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</si>
  <si>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</si>
  <si>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</si>
  <si>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</si>
  <si>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</si>
  <si>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</si>
  <si>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</si>
  <si>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</si>
  <si>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</si>
  <si>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</si>
  <si>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</si>
  <si>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</si>
  <si>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</si>
  <si>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</si>
  <si>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</si>
  <si>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</si>
  <si>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</si>
  <si>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</si>
  <si>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</si>
  <si>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</si>
  <si>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</si>
  <si>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</si>
  <si>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</si>
  <si>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</si>
  <si>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</si>
  <si>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</si>
  <si>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</si>
  <si>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</si>
  <si>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</si>
  <si>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</si>
  <si>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</si>
  <si>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</si>
  <si>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</si>
  <si>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</si>
  <si>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</si>
  <si>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</si>
  <si>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</si>
  <si>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</si>
  <si>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</si>
  <si>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</si>
  <si>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</si>
  <si>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</si>
  <si>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</si>
  <si>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</si>
  <si>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</si>
  <si>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</si>
  <si>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</si>
  <si>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</si>
  <si>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</si>
  <si>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</si>
  <si>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</si>
  <si>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</si>
  <si>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</si>
  <si>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</si>
  <si>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</si>
  <si>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</si>
  <si>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</si>
  <si>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</si>
  <si>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</si>
  <si>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</si>
  <si>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</si>
  <si>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</si>
  <si>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</si>
  <si>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</si>
  <si>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</si>
  <si>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</si>
  <si>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</si>
  <si>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</si>
  <si>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</si>
  <si>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</si>
  <si>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</si>
  <si>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</si>
  <si>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</si>
  <si>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</si>
  <si>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</si>
  <si>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</si>
  <si>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</si>
  <si>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</si>
  <si>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</si>
  <si>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</si>
  <si>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</si>
  <si>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</si>
  <si>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</si>
  <si>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</si>
  <si>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</si>
  <si>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</si>
  <si>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</si>
  <si>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</si>
  <si>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</si>
  <si>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</si>
  <si>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</si>
  <si>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</si>
  <si>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</si>
  <si>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</si>
  <si>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</si>
  <si>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</si>
  <si>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</si>
  <si>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</si>
  <si>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</si>
  <si>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</si>
  <si>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</si>
  <si>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</si>
  <si>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</si>
  <si>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</si>
  <si>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</si>
  <si>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</si>
  <si>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</si>
  <si>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</si>
  <si>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</si>
  <si>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</si>
  <si>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</si>
  <si>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</si>
  <si>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</si>
  <si>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</si>
  <si>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</si>
  <si>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</si>
  <si>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</si>
  <si>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</si>
  <si>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</si>
  <si>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</si>
  <si>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</si>
  <si>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</si>
  <si>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</si>
  <si>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</si>
  <si>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</si>
  <si>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</si>
  <si>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</si>
  <si>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</si>
  <si>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</si>
  <si>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</si>
  <si>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</si>
  <si>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</si>
  <si>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</si>
  <si>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</si>
  <si>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</si>
  <si>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</si>
  <si>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</si>
  <si>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</si>
  <si>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</si>
  <si>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</si>
  <si>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</si>
  <si>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</si>
  <si>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</si>
  <si>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</si>
  <si>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</si>
  <si>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</si>
  <si>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</si>
  <si>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</si>
  <si>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</si>
  <si>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</si>
  <si>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</si>
  <si>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</si>
  <si>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</si>
  <si>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</si>
  <si>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</si>
  <si>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</si>
  <si>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</si>
  <si>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</si>
  <si>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</si>
  <si>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</si>
  <si>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</si>
  <si>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</si>
  <si>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</si>
  <si>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</si>
  <si>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</si>
  <si>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</si>
  <si>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</si>
  <si>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</si>
  <si>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</si>
  <si>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</si>
  <si>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</si>
  <si>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</si>
  <si>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</si>
  <si>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</si>
  <si>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</si>
  <si>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</si>
  <si>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</si>
  <si>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</si>
  <si>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</si>
  <si>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</si>
  <si>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</si>
  <si>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</si>
  <si>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</si>
  <si>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</si>
  <si>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</si>
  <si>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</si>
  <si>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</si>
  <si>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</si>
  <si>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</si>
  <si>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</si>
  <si>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</si>
  <si>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</si>
  <si>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</si>
  <si>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</si>
  <si>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</si>
  <si>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</si>
  <si>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</si>
  <si>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</si>
  <si>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</si>
  <si>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</si>
  <si>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</si>
  <si>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</si>
  <si>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</si>
  <si>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</si>
  <si>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</si>
  <si>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</si>
  <si>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</si>
  <si>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</si>
  <si>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</si>
  <si>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</si>
  <si>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</si>
  <si>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</si>
  <si>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</si>
  <si>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</si>
  <si>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</si>
  <si>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</si>
  <si>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</si>
  <si>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</si>
  <si>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</si>
  <si>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</si>
  <si>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</si>
  <si>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</si>
  <si>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</si>
  <si>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</si>
  <si>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</si>
  <si>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</si>
  <si>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</si>
  <si>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</si>
  <si>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</si>
  <si>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</si>
  <si>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</si>
  <si>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</si>
  <si>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</si>
  <si>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</si>
  <si>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</si>
  <si>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</si>
  <si>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</si>
  <si>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</si>
  <si>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</si>
  <si>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</si>
  <si>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</si>
  <si>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</si>
  <si>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</si>
  <si>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</si>
  <si>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</si>
  <si>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</si>
  <si>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</si>
  <si>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</si>
  <si>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</si>
  <si>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</si>
  <si>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</si>
  <si>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</si>
  <si>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</si>
  <si>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</si>
  <si>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</si>
  <si>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</si>
  <si>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</si>
  <si>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</si>
  <si>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</si>
  <si>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</si>
  <si>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</si>
  <si>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</si>
  <si>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</si>
  <si>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</si>
  <si>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</si>
  <si>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</si>
  <si>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</si>
  <si>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</si>
  <si>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</si>
  <si>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</si>
  <si>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</si>
  <si>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</si>
  <si>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</si>
  <si>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</si>
  <si>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</si>
  <si>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</si>
  <si>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</si>
  <si>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</si>
  <si>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</si>
  <si>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</si>
  <si>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</si>
  <si>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</si>
  <si>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</si>
  <si>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</si>
  <si>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</si>
  <si>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</si>
  <si>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</si>
  <si>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</si>
  <si>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</si>
  <si>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</si>
  <si>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</si>
  <si>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</si>
  <si>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</si>
  <si>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</si>
  <si>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</si>
  <si>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</si>
  <si>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</si>
  <si>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</si>
  <si>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</si>
  <si>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</si>
  <si>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</si>
  <si>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</si>
  <si>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</si>
  <si>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</si>
  <si>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</si>
  <si>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</si>
  <si>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</si>
  <si>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</si>
  <si>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</si>
  <si>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</si>
  <si>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</si>
  <si>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</si>
  <si>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</si>
  <si>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</si>
  <si>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</si>
  <si>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</si>
  <si>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</si>
  <si>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</si>
  <si>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</si>
  <si>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</si>
  <si>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</si>
  <si>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</si>
  <si>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</si>
  <si>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</si>
  <si>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</si>
  <si>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</si>
  <si>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</si>
  <si>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</si>
  <si>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</si>
  <si>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</si>
  <si>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</si>
  <si>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</si>
  <si>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</si>
  <si>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</si>
  <si>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</si>
  <si>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</si>
  <si>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</si>
  <si>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</si>
  <si>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</si>
  <si>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</si>
  <si>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</si>
  <si>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</si>
  <si>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</si>
  <si>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</si>
  <si>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</si>
  <si>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</si>
  <si>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</si>
  <si>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</si>
  <si>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</si>
  <si>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</si>
  <si>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</si>
  <si>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</si>
  <si>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</si>
  <si>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</si>
  <si>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</si>
  <si>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</si>
  <si>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</si>
  <si>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</si>
  <si>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</si>
  <si>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</si>
  <si>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</si>
  <si>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</si>
  <si>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</si>
  <si>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</si>
  <si>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</si>
  <si>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</si>
  <si>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</si>
  <si>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</si>
  <si>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</si>
  <si>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</si>
  <si>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</si>
  <si>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</si>
  <si>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</si>
  <si>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</si>
  <si>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</si>
  <si>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</si>
  <si>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</si>
  <si>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</si>
  <si>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</si>
  <si>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</si>
  <si>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</si>
  <si>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</si>
  <si>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</si>
  <si>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</si>
  <si>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</si>
  <si>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</si>
  <si>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</si>
  <si>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</si>
  <si>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</si>
  <si>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</si>
  <si>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</si>
  <si>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</si>
  <si>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</si>
  <si>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</si>
  <si>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</si>
  <si>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</si>
  <si>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</si>
  <si>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</si>
  <si>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</si>
  <si>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</si>
  <si>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</si>
  <si>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</si>
  <si>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</si>
  <si>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</si>
  <si>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</si>
  <si>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</si>
  <si>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</si>
  <si>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</si>
  <si>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</si>
  <si>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</si>
  <si>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</si>
  <si>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</si>
  <si>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</si>
  <si>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</si>
  <si>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</si>
  <si>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</si>
  <si>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</si>
  <si>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</si>
  <si>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</si>
  <si>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</si>
  <si>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</si>
  <si>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</si>
  <si>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</si>
  <si>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</si>
  <si>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</si>
  <si>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</si>
  <si>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</si>
  <si>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</si>
  <si>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</si>
  <si>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</si>
  <si>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</si>
  <si>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</si>
  <si>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</si>
  <si>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</si>
  <si>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</si>
  <si>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</si>
  <si>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</si>
  <si>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</si>
  <si>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</si>
  <si>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</si>
  <si>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</si>
  <si>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</si>
  <si>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</si>
  <si>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</si>
  <si>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</si>
  <si>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</si>
  <si>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</si>
  <si>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</si>
  <si>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</si>
  <si>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</si>
  <si>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</si>
  <si>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</si>
  <si>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</si>
  <si>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</si>
  <si>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</si>
  <si>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</si>
  <si>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</si>
  <si>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</si>
  <si>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</si>
  <si>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</si>
  <si>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</si>
  <si>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</si>
  <si>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</si>
  <si>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</si>
  <si>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</si>
  <si>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</si>
  <si>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</si>
  <si>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</si>
  <si>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</si>
  <si>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</si>
  <si>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</si>
  <si>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</si>
  <si>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</si>
  <si>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</si>
  <si>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</si>
  <si>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</si>
  <si>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</si>
  <si>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</si>
  <si>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</si>
  <si>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</si>
  <si>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</si>
  <si>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</si>
  <si>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</si>
  <si>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</si>
  <si>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</si>
  <si>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</si>
  <si>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</si>
  <si>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</si>
  <si>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</si>
  <si>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</si>
  <si>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</si>
  <si>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</si>
  <si>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</si>
  <si>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</si>
  <si>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</si>
  <si>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</si>
  <si>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</si>
  <si>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</si>
  <si>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</si>
  <si>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</si>
  <si>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</si>
  <si>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</si>
  <si>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</si>
  <si>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</si>
  <si>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</si>
  <si>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</si>
  <si>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</si>
  <si>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</si>
  <si>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</si>
  <si>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</si>
  <si>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</si>
  <si>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</si>
  <si>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</si>
  <si>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</si>
  <si>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</si>
  <si>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</si>
  <si>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</si>
  <si>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</si>
  <si>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</si>
  <si>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</si>
  <si>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</si>
  <si>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</si>
  <si>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</si>
  <si>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</si>
  <si>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</si>
  <si>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</si>
  <si>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</si>
  <si>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</si>
  <si>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</si>
  <si>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</si>
  <si>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</si>
  <si>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</si>
  <si>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</si>
  <si>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</si>
  <si>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</si>
  <si>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</si>
  <si>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</si>
  <si>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</si>
  <si>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</si>
  <si>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</si>
  <si>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</si>
  <si>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</si>
  <si>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</si>
  <si>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</si>
  <si>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</si>
  <si>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</si>
  <si>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</si>
  <si>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</si>
  <si>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</si>
  <si>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</si>
  <si>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</si>
  <si>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</si>
  <si>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</si>
  <si>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</si>
  <si>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</si>
  <si>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</si>
  <si>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</si>
  <si>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</si>
  <si>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</si>
  <si>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</si>
  <si>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</si>
  <si>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</si>
  <si>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</si>
  <si>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</si>
  <si>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</si>
  <si>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</si>
  <si>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</si>
  <si>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</si>
  <si>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</si>
  <si>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</si>
  <si>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</si>
  <si>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</si>
  <si>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</si>
  <si>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</si>
  <si>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</si>
  <si>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</si>
  <si>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</si>
  <si>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</si>
  <si>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</si>
  <si>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</si>
  <si>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</si>
  <si>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</si>
  <si>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</si>
  <si>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</si>
  <si>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</si>
  <si>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</si>
  <si>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</si>
  <si>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</si>
  <si>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</si>
  <si>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</si>
  <si>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</si>
  <si>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</si>
  <si>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</si>
  <si>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</si>
  <si>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</si>
  <si>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</si>
  <si>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</si>
  <si>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</si>
  <si>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</si>
  <si>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</si>
  <si>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</si>
  <si>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</si>
  <si>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</si>
  <si>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</si>
  <si>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</si>
  <si>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</si>
  <si>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</si>
  <si>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</si>
  <si>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</si>
  <si>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</si>
  <si>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</si>
  <si>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</si>
  <si>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</si>
  <si>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</si>
  <si>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</si>
  <si>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</si>
  <si>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</si>
  <si>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</si>
  <si>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</si>
  <si>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</si>
  <si>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</si>
  <si>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</si>
  <si>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</si>
  <si>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</si>
  <si>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</si>
  <si>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</si>
  <si>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</si>
  <si>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</si>
  <si>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</si>
  <si>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</si>
  <si>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</si>
  <si>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</si>
  <si>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</si>
  <si>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</si>
  <si>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</si>
  <si>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</si>
  <si>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</si>
  <si>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</si>
  <si>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</si>
  <si>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</si>
  <si>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</si>
  <si>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</si>
  <si>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</si>
  <si>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</si>
  <si>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</si>
  <si>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</si>
  <si>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</si>
  <si>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</si>
  <si>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</si>
  <si>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</si>
  <si>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</si>
  <si>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</si>
  <si>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</si>
  <si>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</si>
  <si>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</si>
  <si>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</si>
  <si>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</si>
  <si>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</si>
  <si>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</si>
  <si>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</si>
  <si>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</si>
  <si>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</si>
  <si>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</si>
  <si>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</si>
  <si>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</si>
  <si>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</si>
  <si>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</si>
  <si>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</si>
  <si>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</si>
  <si>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</si>
  <si>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</si>
  <si>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</si>
  <si>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</si>
  <si>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</si>
  <si>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</si>
  <si>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</si>
  <si>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</si>
  <si>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</si>
  <si>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</si>
  <si>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</si>
  <si>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</si>
  <si>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</si>
  <si>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</si>
  <si>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</si>
  <si>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</si>
  <si>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</si>
  <si>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</si>
  <si>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</si>
  <si>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</si>
  <si>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</si>
  <si>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</si>
  <si>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</si>
  <si>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</si>
  <si>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</si>
  <si>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</si>
  <si>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</si>
  <si>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</si>
  <si>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</si>
  <si>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</si>
  <si>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</si>
  <si>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</si>
  <si>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</si>
  <si>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</si>
  <si>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</si>
  <si>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</si>
  <si>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</si>
  <si>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</si>
  <si>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</si>
  <si>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</si>
  <si>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</si>
  <si>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</si>
  <si>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</si>
  <si>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</si>
  <si>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</si>
  <si>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</si>
  <si>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</si>
  <si>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</si>
  <si>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</si>
  <si>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</si>
  <si>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</si>
  <si>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</si>
  <si>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</si>
  <si>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</si>
  <si>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</si>
  <si>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</si>
  <si>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</si>
  <si>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</si>
  <si>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</si>
  <si>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</si>
  <si>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</si>
  <si>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</si>
  <si>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</si>
  <si>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</si>
  <si>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</si>
  <si>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</si>
  <si>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</si>
  <si>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</si>
  <si>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</si>
  <si>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</si>
  <si>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</si>
  <si>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</si>
  <si>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</si>
  <si>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</si>
  <si>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</si>
  <si>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</si>
  <si>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</si>
  <si>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</si>
  <si>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</si>
  <si>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</si>
  <si>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</si>
  <si>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</si>
  <si>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</si>
  <si>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</si>
  <si>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</si>
  <si>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</si>
  <si>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</si>
  <si>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</si>
  <si>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</si>
  <si>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</si>
  <si>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</si>
  <si>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</si>
  <si>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</si>
  <si>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</si>
  <si>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</si>
  <si>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</si>
  <si>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</si>
  <si>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</si>
  <si>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</si>
  <si>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</si>
  <si>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</si>
  <si>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</si>
  <si>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</si>
  <si>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</si>
  <si>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</si>
  <si>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</si>
  <si>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</si>
  <si>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</si>
  <si>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</si>
  <si>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</si>
  <si>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</si>
  <si>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</si>
  <si>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</si>
  <si>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</si>
  <si>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</si>
  <si>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</si>
  <si>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</si>
  <si>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</si>
  <si>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</si>
  <si>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</si>
  <si>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</si>
  <si>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</si>
  <si>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</si>
  <si>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</si>
  <si>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</si>
  <si>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</si>
  <si>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</si>
  <si>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</si>
  <si>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</si>
  <si>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</si>
  <si>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</si>
  <si>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</si>
  <si>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</si>
  <si>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</si>
  <si>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</si>
  <si>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</si>
  <si>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</si>
  <si>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</si>
  <si>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</si>
  <si>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</si>
  <si>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</si>
  <si>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</si>
  <si>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</si>
  <si>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</si>
  <si>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</si>
  <si>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</si>
  <si>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</si>
  <si>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</si>
  <si>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</si>
  <si>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</si>
  <si>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</si>
  <si>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</si>
  <si>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</si>
  <si>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</si>
  <si>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</si>
  <si>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</si>
  <si>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</si>
  <si>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</si>
  <si>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</si>
  <si>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</si>
  <si>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</si>
  <si>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</si>
  <si>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</si>
  <si>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</si>
  <si>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</si>
  <si>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</si>
  <si>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</si>
  <si>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</si>
  <si>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</si>
  <si>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</si>
  <si>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</si>
  <si>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</si>
  <si>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</si>
  <si>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</si>
  <si>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</si>
  <si>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</si>
  <si>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</si>
  <si>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</si>
  <si>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</si>
  <si>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</si>
  <si>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</si>
  <si>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</si>
  <si>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</si>
  <si>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</si>
  <si>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</si>
  <si>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</si>
  <si>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</si>
  <si>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</si>
  <si>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</si>
  <si>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</si>
  <si>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</si>
  <si>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</si>
  <si>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</si>
  <si>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</si>
  <si>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</si>
  <si>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</si>
  <si>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</si>
  <si>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</si>
  <si>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</si>
  <si>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</si>
  <si>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</si>
  <si>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</si>
  <si>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</si>
  <si>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</si>
  <si>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</si>
  <si>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</si>
  <si>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</si>
  <si>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</si>
  <si>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</si>
  <si>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</si>
  <si>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</si>
  <si>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</si>
  <si>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</si>
  <si>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</si>
  <si>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</si>
  <si>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</si>
  <si>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</si>
  <si>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</si>
  <si>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</si>
  <si>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</si>
  <si>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</si>
  <si>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</si>
  <si>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</si>
  <si>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</si>
  <si>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</si>
  <si>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</si>
  <si>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</si>
  <si>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</si>
  <si>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</si>
  <si>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</si>
  <si>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</si>
  <si>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</si>
  <si>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</si>
  <si>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</si>
  <si>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</si>
  <si>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</si>
  <si>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</si>
  <si>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</si>
  <si>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</si>
  <si>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</si>
  <si>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</si>
  <si>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</si>
  <si>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</si>
  <si>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</si>
  <si>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</si>
  <si>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</si>
  <si>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</si>
  <si>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</si>
  <si>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</si>
  <si>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</si>
  <si>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</si>
  <si>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</si>
  <si>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</si>
  <si>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</si>
  <si>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</si>
  <si>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</si>
  <si>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</si>
  <si>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</si>
  <si>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</si>
  <si>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</si>
  <si>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</si>
  <si>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</si>
  <si>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</si>
  <si>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</si>
  <si>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</si>
  <si>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</si>
  <si>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</si>
  <si>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</si>
  <si>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</si>
  <si>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</si>
  <si>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</si>
  <si>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</si>
  <si>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</si>
  <si>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</si>
  <si>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</si>
  <si>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</si>
  <si>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</si>
  <si>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</si>
  <si>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</si>
  <si>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</si>
  <si>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</si>
  <si>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</si>
  <si>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</si>
  <si>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</si>
  <si>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</si>
  <si>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</si>
  <si>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</si>
  <si>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</si>
  <si>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</si>
  <si>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</si>
  <si>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</si>
  <si>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</si>
  <si>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</si>
  <si>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</si>
  <si>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</si>
  <si>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</si>
  <si>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</si>
  <si>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</si>
  <si>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</si>
  <si>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</si>
  <si>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</si>
  <si>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</si>
  <si>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</si>
  <si>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</si>
  <si>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</si>
  <si>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</si>
  <si>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</si>
  <si>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</si>
  <si>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</si>
  <si>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</si>
  <si>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</si>
  <si>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</si>
  <si>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</si>
  <si>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</si>
  <si>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</si>
  <si>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</si>
  <si>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</si>
  <si>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</si>
  <si>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</si>
  <si>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</si>
  <si>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</si>
  <si>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</si>
  <si>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</si>
  <si>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</si>
  <si>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</si>
  <si>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</si>
  <si>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</si>
  <si>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</si>
  <si>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</si>
  <si>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</si>
  <si>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</si>
  <si>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</si>
  <si>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</si>
  <si>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</si>
  <si>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</si>
  <si>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</si>
  <si>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</si>
  <si>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</si>
  <si>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</si>
  <si>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</si>
  <si>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</si>
  <si>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</si>
  <si>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</si>
  <si>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</si>
  <si>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</si>
  <si>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</si>
  <si>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</si>
  <si>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</si>
  <si>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</si>
  <si>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</si>
  <si>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</si>
  <si>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</si>
  <si>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</si>
  <si>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</si>
  <si>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</si>
  <si>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</si>
  <si>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</si>
  <si>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</si>
  <si>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</si>
  <si>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</si>
  <si>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</si>
  <si>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</si>
  <si>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</si>
  <si>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</si>
  <si>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</si>
  <si>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</si>
  <si>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</si>
  <si>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</si>
  <si>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</si>
  <si>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</si>
  <si>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</si>
  <si>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</si>
  <si>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</si>
  <si>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</si>
  <si>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</si>
  <si>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</si>
  <si>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</si>
  <si>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</si>
  <si>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</si>
  <si>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</si>
  <si>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</si>
  <si>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</si>
  <si>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</si>
  <si>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</si>
  <si>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</si>
  <si>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</si>
  <si>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</si>
  <si>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</si>
  <si>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</si>
  <si>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</si>
  <si>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</si>
  <si>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</si>
  <si>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</si>
  <si>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</si>
  <si>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</si>
  <si>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</si>
  <si>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</si>
  <si>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</si>
  <si>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</si>
  <si>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</si>
  <si>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</si>
  <si>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</si>
  <si>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</si>
  <si>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</si>
  <si>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</si>
  <si>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</si>
  <si>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</si>
  <si>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</si>
  <si>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</si>
  <si>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</si>
  <si>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</si>
  <si>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</si>
  <si>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</si>
  <si>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</si>
  <si>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</si>
  <si>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</si>
  <si>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</si>
  <si>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</si>
  <si>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</si>
  <si>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</si>
  <si>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</si>
  <si>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</si>
  <si>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</si>
  <si>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</si>
  <si>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</si>
  <si>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</si>
  <si>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</si>
  <si>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</si>
  <si>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</si>
  <si>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</si>
  <si>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</si>
  <si>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</si>
  <si>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</si>
  <si>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</si>
  <si>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</si>
  <si>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</si>
  <si>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</si>
  <si>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</si>
  <si>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</si>
  <si>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</si>
  <si>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</si>
  <si>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</si>
  <si>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</si>
  <si>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</si>
  <si>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</si>
  <si>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</si>
  <si>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</si>
  <si>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</si>
  <si>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</si>
  <si>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</si>
  <si>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</si>
  <si>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</si>
  <si>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</si>
  <si>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</si>
  <si>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</si>
  <si>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</si>
  <si>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</si>
  <si>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</si>
  <si>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</si>
  <si>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</si>
  <si>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</si>
  <si>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</si>
  <si>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</si>
  <si>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</si>
  <si>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</si>
  <si>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</si>
  <si>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</si>
  <si>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</si>
  <si>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</si>
  <si>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</si>
  <si>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</si>
  <si>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</si>
  <si>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</si>
  <si>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</si>
  <si>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</si>
  <si>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</si>
  <si>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</si>
  <si>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</si>
  <si>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</si>
  <si>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</si>
  <si>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</si>
  <si>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</si>
  <si>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</si>
  <si>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</si>
  <si>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</si>
  <si>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</si>
  <si>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</si>
  <si>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</si>
  <si>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</si>
  <si>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</si>
  <si>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</si>
  <si>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</si>
  <si>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</si>
  <si>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</si>
  <si>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</si>
  <si>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</si>
  <si>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</si>
  <si>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</si>
  <si>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</si>
  <si>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</si>
  <si>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</si>
  <si>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</si>
  <si>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</si>
  <si>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</si>
  <si>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</si>
  <si>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</si>
  <si>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</si>
  <si>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</si>
  <si>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</si>
  <si>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</si>
  <si>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</si>
  <si>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</si>
  <si>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</si>
  <si>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</si>
  <si>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</si>
  <si>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</si>
  <si>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</si>
  <si>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</si>
  <si>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</si>
  <si>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</si>
  <si>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</si>
  <si>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</si>
  <si>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</si>
  <si>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</si>
  <si>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</si>
  <si>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</si>
  <si>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</si>
  <si>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</si>
  <si>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</si>
  <si>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</si>
  <si>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</si>
  <si>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</si>
  <si>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</si>
  <si>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</si>
  <si>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</si>
  <si>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</si>
  <si>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</si>
  <si>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</si>
  <si>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</si>
  <si>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</si>
  <si>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</si>
  <si>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</si>
  <si>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</si>
  <si>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</si>
  <si>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</si>
  <si>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</si>
  <si>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</si>
  <si>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</si>
  <si>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</si>
  <si>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</si>
  <si>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</si>
  <si>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</si>
  <si>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</si>
  <si>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</si>
  <si>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</si>
  <si>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</si>
  <si>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</si>
  <si>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</si>
  <si>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</si>
  <si>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</si>
  <si>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</si>
  <si>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</si>
  <si>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</si>
  <si>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</si>
  <si>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</si>
  <si>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</si>
  <si>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</si>
  <si>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</si>
  <si>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</si>
  <si>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</si>
  <si>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</si>
  <si>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</si>
  <si>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</si>
  <si>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</si>
  <si>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</si>
  <si>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</si>
  <si>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</si>
  <si>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</si>
  <si>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</si>
  <si>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</si>
  <si>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</si>
  <si>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</si>
  <si>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</si>
  <si>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</si>
  <si>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</si>
  <si>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</si>
  <si>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</si>
  <si>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</si>
  <si>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</si>
  <si>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</si>
  <si>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</si>
  <si>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</si>
  <si>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</si>
  <si>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</si>
  <si>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</si>
  <si>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</si>
  <si>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</si>
  <si>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</si>
  <si>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</si>
  <si>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</si>
  <si>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</si>
  <si>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</si>
  <si>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</si>
  <si>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</si>
  <si>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</si>
  <si>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</si>
  <si>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</si>
  <si>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</si>
  <si>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</si>
  <si>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</si>
  <si>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</si>
  <si>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</si>
  <si>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</si>
  <si>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</si>
  <si>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</si>
  <si>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</si>
  <si>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</si>
  <si>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</si>
  <si>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</si>
  <si>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</si>
  <si>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</si>
  <si>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</si>
  <si>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</si>
  <si>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</si>
  <si>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</si>
  <si>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</si>
  <si>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</si>
  <si>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</si>
  <si>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</si>
  <si>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</si>
  <si>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</si>
  <si>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</si>
  <si>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</si>
  <si>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</si>
  <si>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</si>
  <si>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</si>
  <si>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</si>
  <si>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</si>
  <si>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</si>
  <si>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</si>
  <si>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</si>
  <si>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</si>
  <si>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</si>
  <si>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</si>
  <si>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</si>
  <si>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</si>
  <si>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</si>
  <si>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</si>
  <si>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</si>
  <si>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</si>
  <si>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</si>
  <si>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</si>
  <si>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</si>
  <si>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</si>
  <si>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</si>
  <si>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</si>
  <si>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</si>
  <si>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</si>
  <si>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</si>
  <si>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</si>
  <si>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</si>
  <si>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</si>
  <si>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</si>
  <si>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</si>
  <si>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</si>
  <si>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</si>
  <si>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</si>
  <si>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</si>
  <si>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</si>
  <si>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</si>
  <si>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</si>
  <si>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</si>
  <si>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</si>
  <si>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</si>
  <si>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</si>
  <si>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</si>
  <si>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</si>
  <si>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</si>
  <si>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</si>
  <si>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</si>
  <si>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</si>
  <si>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</si>
  <si>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</si>
  <si>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</si>
  <si>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</si>
  <si>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</si>
  <si>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</si>
  <si>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</si>
  <si>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</si>
  <si>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</si>
  <si>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</si>
  <si>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</si>
  <si>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</si>
  <si>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</si>
  <si>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</si>
  <si>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</si>
  <si>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</si>
  <si>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</si>
  <si>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</si>
  <si>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</si>
  <si>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</si>
  <si>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</si>
  <si>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</si>
  <si>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</si>
  <si>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</si>
  <si>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</si>
  <si>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</si>
  <si>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</si>
  <si>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</si>
  <si>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</si>
  <si>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</si>
  <si>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</si>
  <si>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</si>
  <si>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</si>
  <si>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</si>
  <si>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</si>
  <si>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</si>
  <si>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</si>
  <si>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</si>
  <si>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</si>
  <si>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</si>
  <si>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</si>
  <si>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</si>
  <si>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</si>
  <si>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</si>
  <si>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</si>
  <si>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</si>
  <si>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</si>
  <si>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</si>
  <si>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</si>
  <si>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</si>
  <si>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</si>
  <si>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</si>
  <si>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</si>
  <si>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</si>
  <si>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</si>
  <si>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</si>
  <si>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</si>
  <si>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</si>
  <si>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</si>
  <si>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</si>
  <si>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</si>
  <si>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</si>
  <si>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</si>
  <si>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</si>
  <si>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</si>
  <si>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</si>
  <si>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</si>
  <si>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</si>
  <si>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</si>
  <si>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</si>
  <si>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</si>
  <si>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</si>
  <si>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</si>
  <si>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</si>
  <si>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</si>
  <si>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</si>
  <si>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</si>
  <si>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</si>
  <si>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</si>
  <si>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</si>
  <si>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</si>
  <si>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</si>
  <si>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</si>
  <si>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</si>
  <si>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</si>
  <si>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</si>
  <si>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</si>
  <si>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</si>
  <si>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</si>
  <si>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</si>
  <si>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</si>
  <si>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</si>
  <si>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</si>
  <si>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</si>
  <si>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</si>
  <si>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</si>
  <si>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</si>
  <si>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</si>
  <si>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</si>
  <si>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</si>
  <si>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</si>
  <si>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</si>
  <si>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</si>
  <si>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</si>
  <si>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</si>
  <si>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</si>
  <si>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</si>
  <si>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</si>
  <si>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</si>
  <si>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</si>
  <si>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</si>
  <si>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</si>
  <si>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</si>
  <si>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</si>
  <si>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</si>
  <si>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</si>
  <si>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</si>
  <si>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</si>
  <si>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</si>
  <si>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</si>
  <si>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</si>
  <si>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</si>
  <si>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</si>
  <si>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</si>
  <si>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</si>
  <si>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</si>
  <si>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</si>
  <si>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</si>
  <si>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</si>
  <si>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</si>
  <si>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</si>
  <si>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</si>
  <si>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</si>
  <si>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</si>
  <si>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</si>
  <si>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</si>
  <si>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</si>
  <si>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</si>
  <si>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</si>
  <si>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</si>
  <si>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</si>
  <si>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</si>
  <si>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</si>
  <si>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</si>
  <si>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</si>
  <si>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</si>
  <si>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</si>
  <si>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</si>
  <si>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</si>
  <si>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</si>
  <si>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</si>
  <si>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</si>
  <si>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</si>
  <si>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</si>
  <si>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</si>
  <si>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</si>
  <si>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</si>
  <si>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</si>
  <si>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</si>
  <si>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</si>
  <si>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</si>
  <si>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</si>
  <si>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</si>
  <si>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</si>
  <si>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</si>
  <si>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</si>
  <si>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</si>
  <si>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</si>
  <si>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</si>
  <si>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</si>
  <si>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</si>
  <si>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</si>
  <si>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</si>
  <si>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</si>
  <si>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</si>
  <si>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</si>
  <si>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</si>
  <si>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</si>
  <si>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</si>
  <si>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</si>
  <si>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</si>
  <si>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</si>
  <si>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</si>
  <si>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</si>
  <si>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</si>
  <si>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</si>
  <si>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</si>
  <si>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</si>
  <si>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</si>
  <si>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</si>
  <si>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</si>
  <si>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</si>
  <si>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</si>
  <si>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</si>
  <si>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</si>
  <si>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</si>
  <si>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</si>
  <si>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</si>
  <si>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</si>
  <si>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</si>
  <si>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</si>
  <si>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</si>
  <si>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</si>
  <si>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</si>
  <si>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</si>
  <si>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</si>
  <si>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</si>
  <si>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</si>
  <si>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</si>
  <si>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</si>
  <si>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</si>
  <si>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</si>
  <si>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</si>
  <si>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</si>
  <si>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</si>
  <si>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</si>
  <si>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</si>
  <si>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</si>
  <si>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</si>
  <si>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</si>
  <si>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</si>
  <si>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</si>
  <si>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</si>
  <si>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</si>
  <si>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</si>
  <si>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</si>
  <si>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</si>
  <si>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</si>
  <si>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</si>
  <si>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</si>
  <si>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</si>
  <si>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</si>
  <si>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</si>
  <si>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</si>
  <si>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</si>
  <si>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</si>
  <si>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</si>
  <si>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</si>
  <si>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</si>
  <si>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</si>
  <si>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</si>
  <si>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</si>
  <si>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</si>
  <si>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</si>
  <si>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</si>
  <si>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</si>
  <si>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</si>
  <si>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</si>
  <si>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</si>
  <si>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</si>
  <si>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</si>
  <si>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</si>
  <si>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</si>
  <si>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</si>
  <si>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</si>
  <si>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</si>
  <si>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</si>
  <si>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</si>
  <si>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</si>
  <si>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</si>
  <si>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</si>
  <si>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</si>
  <si>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</si>
  <si>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</si>
  <si>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</si>
  <si>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</si>
  <si>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</si>
  <si>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</si>
  <si>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</si>
  <si>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</si>
  <si>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</si>
  <si>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</si>
  <si>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</si>
  <si>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</si>
  <si>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</si>
  <si>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</si>
  <si>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</si>
  <si>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</si>
  <si>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</si>
  <si>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</si>
  <si>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</si>
  <si>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</si>
  <si>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</si>
  <si>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</si>
  <si>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</si>
  <si>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</si>
  <si>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</si>
  <si>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</si>
  <si>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</si>
  <si>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</si>
  <si>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</si>
  <si>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</si>
  <si>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</si>
  <si>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</si>
  <si>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</si>
  <si>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</si>
  <si>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</si>
  <si>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</si>
  <si>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</si>
  <si>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</si>
  <si>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</si>
  <si>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</si>
  <si>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</si>
  <si>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</si>
  <si>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</si>
  <si>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</si>
  <si>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</si>
  <si>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</si>
  <si>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</si>
  <si>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</si>
  <si>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</si>
  <si>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</si>
  <si>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</si>
  <si>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</si>
  <si>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</si>
  <si>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</si>
  <si>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</si>
  <si>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</si>
  <si>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</si>
  <si>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</si>
  <si>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</si>
  <si>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</si>
  <si>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</si>
  <si>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</si>
  <si>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</si>
  <si>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</si>
  <si>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</si>
  <si>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</si>
  <si>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</si>
  <si>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</si>
  <si>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</si>
  <si>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</si>
  <si>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</si>
  <si>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</si>
  <si>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</si>
  <si>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</si>
  <si>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</si>
  <si>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</si>
  <si>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</si>
  <si>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</si>
  <si>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</si>
  <si>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</si>
  <si>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</si>
  <si>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</si>
  <si>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</si>
  <si>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</si>
  <si>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</si>
  <si>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</si>
  <si>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</si>
  <si>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</si>
  <si>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</si>
  <si>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</si>
  <si>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</si>
  <si>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</si>
  <si>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</si>
  <si>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</si>
  <si>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</si>
  <si>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</si>
  <si>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</si>
  <si>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</si>
  <si>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</si>
  <si>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</si>
  <si>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</si>
  <si>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</si>
  <si>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</si>
  <si>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</si>
  <si>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</si>
  <si>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</si>
  <si>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</si>
  <si>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</si>
  <si>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</si>
  <si>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</si>
  <si>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</si>
  <si>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</si>
  <si>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</si>
  <si>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</si>
  <si>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</si>
  <si>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</si>
  <si>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</si>
  <si>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</si>
  <si>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</si>
  <si>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</si>
  <si>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</si>
  <si>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</si>
  <si>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</si>
  <si>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</si>
  <si>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</si>
  <si>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</si>
  <si>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</si>
  <si>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</si>
  <si>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</si>
  <si>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</si>
  <si>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</si>
  <si>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</si>
  <si>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</si>
  <si>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</si>
  <si>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</si>
  <si>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</si>
  <si>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</si>
  <si>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</si>
  <si>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</si>
  <si>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</si>
  <si>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</si>
  <si>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</si>
  <si>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</si>
  <si>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</si>
  <si>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</si>
  <si>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</si>
  <si>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</si>
  <si>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</si>
  <si>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</si>
  <si>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</si>
  <si>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</si>
  <si>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</si>
  <si>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</si>
  <si>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</si>
  <si>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</si>
  <si>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</si>
  <si>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</si>
  <si>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</si>
  <si>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</si>
  <si>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</si>
  <si>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</si>
  <si>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</si>
  <si>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</si>
  <si>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</si>
  <si>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</si>
  <si>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</si>
  <si>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</si>
  <si>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</si>
  <si>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</si>
  <si>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</si>
  <si>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</si>
  <si>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</si>
  <si>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</si>
  <si>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</si>
  <si>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</si>
  <si>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</si>
  <si>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</si>
  <si>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</si>
  <si>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</si>
  <si>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</si>
  <si>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</si>
  <si>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</si>
  <si>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</si>
  <si>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</si>
  <si>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</si>
  <si>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</si>
  <si>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</si>
  <si>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</si>
  <si>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</si>
  <si>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</si>
  <si>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</si>
  <si>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</si>
  <si>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</si>
  <si>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</si>
  <si>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</si>
  <si>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</si>
  <si>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</si>
  <si>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</si>
  <si>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</si>
  <si>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</si>
  <si>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</si>
  <si>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</si>
  <si>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</si>
  <si>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</si>
  <si>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</si>
  <si>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</si>
  <si>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</si>
  <si>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</si>
  <si>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</si>
  <si>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</si>
  <si>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</si>
  <si>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</si>
  <si>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</si>
  <si>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</si>
  <si>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</si>
  <si>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</si>
  <si>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</si>
  <si>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</si>
  <si>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</si>
  <si>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</si>
  <si>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</si>
  <si>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</si>
  <si>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</si>
  <si>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</si>
  <si>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</si>
  <si>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</si>
  <si>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</si>
  <si>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</si>
  <si>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</si>
  <si>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</si>
  <si>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</si>
  <si>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</si>
  <si>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</si>
  <si>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</si>
  <si>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</si>
  <si>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</si>
  <si>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</si>
  <si>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</si>
  <si>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</si>
  <si>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</si>
  <si>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</si>
  <si>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</si>
  <si>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</si>
  <si>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</si>
  <si>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</si>
  <si>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</si>
  <si>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</si>
  <si>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</si>
  <si>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</si>
  <si>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</si>
  <si>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</si>
  <si>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</si>
  <si>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</si>
  <si>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</si>
  <si>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</si>
  <si>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</si>
  <si>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</si>
  <si>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</si>
  <si>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</si>
  <si>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</si>
  <si>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</si>
  <si>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</si>
  <si>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</si>
  <si>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</si>
  <si>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</si>
  <si>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</si>
  <si>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</si>
  <si>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</si>
  <si>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</si>
  <si>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</si>
  <si>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</si>
  <si>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</si>
  <si>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</si>
  <si>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</si>
  <si>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</si>
  <si>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</si>
  <si>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</si>
  <si>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</si>
  <si>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</si>
  <si>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</si>
  <si>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</si>
  <si>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</si>
  <si>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</si>
  <si>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</si>
  <si>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</si>
  <si>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</si>
  <si>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</si>
  <si>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</si>
  <si>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</si>
  <si>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</si>
  <si>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</si>
  <si>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</si>
  <si>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</si>
  <si>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</si>
  <si>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</si>
  <si>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</si>
  <si>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</si>
  <si>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</si>
  <si>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</si>
  <si>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</si>
  <si>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</si>
  <si>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</si>
  <si>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</si>
  <si>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</si>
  <si>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</si>
  <si>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</si>
  <si>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</si>
  <si>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</si>
  <si>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</si>
  <si>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</si>
  <si>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</si>
  <si>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</si>
  <si>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</si>
  <si>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</si>
  <si>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</si>
  <si>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</si>
  <si>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</si>
  <si>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</si>
  <si>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</si>
  <si>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</si>
  <si>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</si>
  <si>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</si>
  <si>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</si>
  <si>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</si>
  <si>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</si>
  <si>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</si>
  <si>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</si>
  <si>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</si>
  <si>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</si>
  <si>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</si>
  <si>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</si>
  <si>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</si>
  <si>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</si>
  <si>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</si>
  <si>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</si>
  <si>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</si>
  <si>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</si>
  <si>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</si>
  <si>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</si>
  <si>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</si>
  <si>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</si>
  <si>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</si>
  <si>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</si>
  <si>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</si>
  <si>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</si>
  <si>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</si>
  <si>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</si>
  <si>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</si>
  <si>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</si>
  <si>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</si>
  <si>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</si>
  <si>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</si>
  <si>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</si>
  <si>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</si>
  <si>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</si>
  <si>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</si>
  <si>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</si>
  <si>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</si>
  <si>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</si>
  <si>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</si>
  <si>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</si>
  <si>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</si>
  <si>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</si>
  <si>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</si>
  <si>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</si>
  <si>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</si>
  <si>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</si>
  <si>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</si>
  <si>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</si>
  <si>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</si>
  <si>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</si>
  <si>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</si>
  <si>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</si>
  <si>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</si>
  <si>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</si>
  <si>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</si>
  <si>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</si>
  <si>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</si>
  <si>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</si>
  <si>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</si>
  <si>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</si>
  <si>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</si>
  <si>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</si>
  <si>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</si>
  <si>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</si>
  <si>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</si>
  <si>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</si>
  <si>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</si>
  <si>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</si>
  <si>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</si>
  <si>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</si>
  <si>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</si>
  <si>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</si>
  <si>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</si>
  <si>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</si>
  <si>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</si>
  <si>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</si>
  <si>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</si>
  <si>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</si>
  <si>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</si>
  <si>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</si>
  <si>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</si>
  <si>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</si>
  <si>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</si>
  <si>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</si>
  <si>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</si>
  <si>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</si>
  <si>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</si>
  <si>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</si>
  <si>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</si>
  <si>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</si>
  <si>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</si>
  <si>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</si>
  <si>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</si>
  <si>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</si>
  <si>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</si>
  <si>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</si>
  <si>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</si>
  <si>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</si>
  <si>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</si>
  <si>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</si>
  <si>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</si>
  <si>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</si>
  <si>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</si>
  <si>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</si>
  <si>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</si>
  <si>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</si>
  <si>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</si>
  <si>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</si>
  <si>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</si>
  <si>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</si>
  <si>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</si>
  <si>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</si>
  <si>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</si>
  <si>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</si>
  <si>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</si>
  <si>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</si>
  <si>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</si>
  <si>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</si>
  <si>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</si>
  <si>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</si>
  <si>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</si>
  <si>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</si>
  <si>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</si>
  <si>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</si>
  <si>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</si>
  <si>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</si>
  <si>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</si>
  <si>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</si>
  <si>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</si>
  <si>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</si>
  <si>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</si>
  <si>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</si>
  <si>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</si>
  <si>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</si>
  <si>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</si>
  <si>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</si>
  <si>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</si>
  <si>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</si>
  <si>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</si>
  <si>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</si>
  <si>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</si>
  <si>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</si>
  <si>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</si>
  <si>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</si>
  <si>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</si>
  <si>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</si>
  <si>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</si>
  <si>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</si>
  <si>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</si>
  <si>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</si>
  <si>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</si>
  <si>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</si>
  <si>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</si>
  <si>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</si>
  <si>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</si>
  <si>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</si>
  <si>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</si>
  <si>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</si>
  <si>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</si>
  <si>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</si>
  <si>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</si>
  <si>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</si>
  <si>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</si>
  <si>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</si>
  <si>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</si>
  <si>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</si>
  <si>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</si>
  <si>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</si>
  <si>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</si>
  <si>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</si>
  <si>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</si>
  <si>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</si>
  <si>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</si>
  <si>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</si>
  <si>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</si>
  <si>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</si>
  <si>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</si>
  <si>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</si>
  <si>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</si>
  <si>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</si>
  <si>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</si>
  <si>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</si>
  <si>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</si>
  <si>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</si>
  <si>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</si>
  <si>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</si>
  <si>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</si>
  <si>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</si>
  <si>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</si>
  <si>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</si>
  <si>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</si>
  <si>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</si>
  <si>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</si>
  <si>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</si>
  <si>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</si>
  <si>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</si>
  <si>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</si>
  <si>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</si>
  <si>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</si>
  <si>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</si>
  <si>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</si>
  <si>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</si>
  <si>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</si>
  <si>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</si>
  <si>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</si>
  <si>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</si>
  <si>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</si>
  <si>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</si>
  <si>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</si>
  <si>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</si>
  <si>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</si>
  <si>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</si>
  <si>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</si>
  <si>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</si>
  <si>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</si>
  <si>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</si>
  <si>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</si>
  <si>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</si>
  <si>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</si>
  <si>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</si>
  <si>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</si>
  <si>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</si>
  <si>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</si>
  <si>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</si>
  <si>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</si>
  <si>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</si>
  <si>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</si>
  <si>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</si>
  <si>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</si>
  <si>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</si>
  <si>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</si>
  <si>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</si>
  <si>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</si>
  <si>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</si>
  <si>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</si>
  <si>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</si>
  <si>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</si>
  <si>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</si>
  <si>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</si>
  <si>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</si>
  <si>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</si>
  <si>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</si>
  <si>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</si>
  <si>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</si>
  <si>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</si>
  <si>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</si>
  <si>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</si>
  <si>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</si>
  <si>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</si>
  <si>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</si>
  <si>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</si>
  <si>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</si>
  <si>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</si>
  <si>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</si>
  <si>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</si>
  <si>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</si>
  <si>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</si>
  <si>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</si>
  <si>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</si>
  <si>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</si>
  <si>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</si>
  <si>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</si>
  <si>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</si>
  <si>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</si>
  <si>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</si>
  <si>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</si>
  <si>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</si>
  <si>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</si>
  <si>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</si>
  <si>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</si>
  <si>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</si>
  <si>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</si>
  <si>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</si>
  <si>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</si>
  <si>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</si>
  <si>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</si>
  <si>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</si>
  <si>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</si>
  <si>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</si>
  <si>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</si>
  <si>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</si>
  <si>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</si>
  <si>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</si>
  <si>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</si>
  <si>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</si>
  <si>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</si>
  <si>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</si>
  <si>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</si>
  <si>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</si>
  <si>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</si>
  <si>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</si>
  <si>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</si>
  <si>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</si>
  <si>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</si>
  <si>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</si>
  <si>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</si>
  <si>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</si>
  <si>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</si>
  <si>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</si>
  <si>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</si>
  <si>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</si>
  <si>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</si>
  <si>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</si>
  <si>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</si>
  <si>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</si>
  <si>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</si>
  <si>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</si>
  <si>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</si>
  <si>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</si>
  <si>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</si>
  <si>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</si>
  <si>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</si>
  <si>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</si>
  <si>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</si>
  <si>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</si>
  <si>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</si>
  <si>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</si>
  <si>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</si>
  <si>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</si>
  <si>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</si>
  <si>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</si>
  <si>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</si>
  <si>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</si>
  <si>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</si>
  <si>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</si>
  <si>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</si>
  <si>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</si>
  <si>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</si>
  <si>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</si>
  <si>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</si>
  <si>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</si>
  <si>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</si>
  <si>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</si>
  <si>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</si>
  <si>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</si>
  <si>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</si>
  <si>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</si>
  <si>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</si>
  <si>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</si>
  <si>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</si>
  <si>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</si>
  <si>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</si>
  <si>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</si>
  <si>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</si>
  <si>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</si>
  <si>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</si>
  <si>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</si>
  <si>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</si>
  <si>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</si>
  <si>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</si>
  <si>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</si>
  <si>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</si>
  <si>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</si>
  <si>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</si>
  <si>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</si>
  <si>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</si>
  <si>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</si>
  <si>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</si>
  <si>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</si>
  <si>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</si>
  <si>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</si>
  <si>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</si>
  <si>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</si>
  <si>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</si>
  <si>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</si>
  <si>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</si>
  <si>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</si>
  <si>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</si>
  <si>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</si>
  <si>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</si>
  <si>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</si>
  <si>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</si>
  <si>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</si>
  <si>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</si>
  <si>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</si>
  <si>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</si>
  <si>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</si>
  <si>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</si>
  <si>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</si>
  <si>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</si>
  <si>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</si>
  <si>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</si>
  <si>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</si>
  <si>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</si>
  <si>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</si>
  <si>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</si>
  <si>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</si>
  <si>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</si>
  <si>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</si>
  <si>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</si>
  <si>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</si>
  <si>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</si>
  <si>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</si>
  <si>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</si>
  <si>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</si>
  <si>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</si>
  <si>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</si>
  <si>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</si>
  <si>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</si>
  <si>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</si>
  <si>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</si>
  <si>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</si>
  <si>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</si>
  <si>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</si>
  <si>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</si>
  <si>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</si>
  <si>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</si>
  <si>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</si>
  <si>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</si>
  <si>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</si>
  <si>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</si>
  <si>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</si>
  <si>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</si>
  <si>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</si>
  <si>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</si>
  <si>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</si>
  <si>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</si>
  <si>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</si>
  <si>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</si>
  <si>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</si>
  <si>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</si>
  <si>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</si>
  <si>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</si>
  <si>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</si>
  <si>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</si>
  <si>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</si>
  <si>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</si>
  <si>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</si>
  <si>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</si>
  <si>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</si>
  <si>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</si>
  <si>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</si>
  <si>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</si>
  <si>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</si>
  <si>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</si>
  <si>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</si>
  <si>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</si>
  <si>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</si>
  <si>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</si>
  <si>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</si>
  <si>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</si>
  <si>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</si>
  <si>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</si>
  <si>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</si>
  <si>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</si>
  <si>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</si>
  <si>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</si>
  <si>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</si>
  <si>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</si>
  <si>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</si>
  <si>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</si>
  <si>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</si>
  <si>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</si>
  <si>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</si>
  <si>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</si>
  <si>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</si>
  <si>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</si>
  <si>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</si>
  <si>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</si>
  <si>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</si>
  <si>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</si>
  <si>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</si>
  <si>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</si>
  <si>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</si>
  <si>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</si>
  <si>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</si>
  <si>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</si>
  <si>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</si>
  <si>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</si>
  <si>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</si>
  <si>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</si>
  <si>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</si>
  <si>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</si>
  <si>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</si>
  <si>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</si>
  <si>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</si>
  <si>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</si>
  <si>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</si>
  <si>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</si>
  <si>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</si>
  <si>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</si>
  <si>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</si>
  <si>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</si>
  <si>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</si>
  <si>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</si>
  <si>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</si>
  <si>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</si>
  <si>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</si>
  <si>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</si>
  <si>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</si>
  <si>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</si>
  <si>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</si>
  <si>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</si>
  <si>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</si>
  <si>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</si>
  <si>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</si>
  <si>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</si>
  <si>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</si>
  <si>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</si>
  <si>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</si>
  <si>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</si>
  <si>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</si>
  <si>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</si>
  <si>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</si>
  <si>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</si>
  <si>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</si>
  <si>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</si>
  <si>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</si>
  <si>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</si>
  <si>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</si>
  <si>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</si>
  <si>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</si>
  <si>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</si>
  <si>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</si>
  <si>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</si>
  <si>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</si>
  <si>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</si>
  <si>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</si>
  <si>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</si>
  <si>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</si>
  <si>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</si>
  <si>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</si>
  <si>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</si>
  <si>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</si>
  <si>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</si>
  <si>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</si>
  <si>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</si>
  <si>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</si>
  <si>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</si>
  <si>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</si>
  <si>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</si>
  <si>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</si>
  <si>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</si>
  <si>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</si>
  <si>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</si>
  <si>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</si>
  <si>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</si>
  <si>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</si>
  <si>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</si>
  <si>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</si>
  <si>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</si>
  <si>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</si>
  <si>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</si>
  <si>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</si>
  <si>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</si>
  <si>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</si>
  <si>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</si>
  <si>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</si>
  <si>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</si>
  <si>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</si>
  <si>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</si>
  <si>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</si>
  <si>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</si>
  <si>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</si>
  <si>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</si>
  <si>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</si>
  <si>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</si>
  <si>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</si>
  <si>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</si>
  <si>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</si>
  <si>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</si>
  <si>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</si>
  <si>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</si>
  <si>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</si>
  <si>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</si>
  <si>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</si>
  <si>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</si>
  <si>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</si>
  <si>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</si>
  <si>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</si>
  <si>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</si>
  <si>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</si>
  <si>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</si>
  <si>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</si>
  <si>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</si>
  <si>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</si>
  <si>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</si>
  <si>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</si>
  <si>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</si>
  <si>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</si>
  <si>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</si>
  <si>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</si>
  <si>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</si>
  <si>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</si>
  <si>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</si>
  <si>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</si>
  <si>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</si>
  <si>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</si>
  <si>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</si>
  <si>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</si>
  <si>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</si>
  <si>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</si>
  <si>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</si>
  <si>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</si>
  <si>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</si>
  <si>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</si>
  <si>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</si>
  <si>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</si>
  <si>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</si>
  <si>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</si>
  <si>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</si>
  <si>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</si>
  <si>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</si>
  <si>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</si>
  <si>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</si>
  <si>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</si>
  <si>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</si>
  <si>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</si>
  <si>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</si>
  <si>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</si>
  <si>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</si>
  <si>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</si>
  <si>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</si>
  <si>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</si>
  <si>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</si>
  <si>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</si>
  <si>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</si>
  <si>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</si>
  <si>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</si>
  <si>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</si>
  <si>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</si>
  <si>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</si>
  <si>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</si>
  <si>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</si>
  <si>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</si>
  <si>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</si>
  <si>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</si>
  <si>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</si>
  <si>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</si>
  <si>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</si>
  <si>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</si>
  <si>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</si>
  <si>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</si>
  <si>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</si>
  <si>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</si>
  <si>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</si>
  <si>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</si>
  <si>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</si>
  <si>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</si>
  <si>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</si>
  <si>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</si>
  <si>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</si>
  <si>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</si>
  <si>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</si>
  <si>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</si>
  <si>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</si>
  <si>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</si>
  <si>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</si>
  <si>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</si>
  <si>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</si>
  <si>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</si>
  <si>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</si>
  <si>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</si>
  <si>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</si>
  <si>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</si>
  <si>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</si>
  <si>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</si>
  <si>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</si>
  <si>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</si>
  <si>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</si>
  <si>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</si>
  <si>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</si>
  <si>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</si>
  <si>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</si>
  <si>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</si>
  <si>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</si>
  <si>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</si>
  <si>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</si>
  <si>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</si>
  <si>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</si>
  <si>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</si>
  <si>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</si>
  <si>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</si>
  <si>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</si>
  <si>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</si>
  <si>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</si>
  <si>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</si>
  <si>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</si>
  <si>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</si>
  <si>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</si>
  <si>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</si>
  <si>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</si>
  <si>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</si>
  <si>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</si>
  <si>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</si>
  <si>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</si>
  <si>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</si>
  <si>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</si>
  <si>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</si>
  <si>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</si>
  <si>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</si>
  <si>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</si>
  <si>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</si>
  <si>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</si>
  <si>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</si>
  <si>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</si>
  <si>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</si>
  <si>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</si>
  <si>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</si>
  <si>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</si>
  <si>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</si>
  <si>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</si>
  <si>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</si>
  <si>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</si>
  <si>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</si>
  <si>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</si>
  <si>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</si>
  <si>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</si>
  <si>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</si>
  <si>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</si>
  <si>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</si>
  <si>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</si>
  <si>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</si>
  <si>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</si>
  <si>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</si>
  <si>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</si>
  <si>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</si>
  <si>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</si>
  <si>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</si>
  <si>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</si>
  <si>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</si>
  <si>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</si>
  <si>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</si>
  <si>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</si>
  <si>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</si>
  <si>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</si>
  <si>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</si>
  <si>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</si>
  <si>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</si>
  <si>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</si>
  <si>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</si>
  <si>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</si>
  <si>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</si>
  <si>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</si>
  <si>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</si>
  <si>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</si>
  <si>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</si>
  <si>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</si>
  <si>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</si>
  <si>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</si>
  <si>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</si>
  <si>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</si>
  <si>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</si>
  <si>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</si>
  <si>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</si>
  <si>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</si>
  <si>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</si>
  <si>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</si>
  <si>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</si>
  <si>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</si>
  <si>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</si>
  <si>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</si>
  <si>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</si>
  <si>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</si>
  <si>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</si>
  <si>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</si>
  <si>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</si>
  <si>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</si>
  <si>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</si>
  <si>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</si>
  <si>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</si>
  <si>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</si>
  <si>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</si>
  <si>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</si>
  <si>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</si>
  <si>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</si>
  <si>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</si>
  <si>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</si>
  <si>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</si>
  <si>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</si>
  <si>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</si>
  <si>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</si>
  <si>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</si>
  <si>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</si>
  <si>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</si>
  <si>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</si>
  <si>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</si>
  <si>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</si>
  <si>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</si>
  <si>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</si>
  <si>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</si>
  <si>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</si>
  <si>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</si>
  <si>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</si>
  <si>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</si>
  <si>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</si>
  <si>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</si>
  <si>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</si>
  <si>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</si>
  <si>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</si>
  <si>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</si>
  <si>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</si>
  <si>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</si>
  <si>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</si>
  <si>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</si>
  <si>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</si>
  <si>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</si>
  <si>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</si>
  <si>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</si>
  <si>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</si>
  <si>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</si>
  <si>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</si>
  <si>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</si>
  <si>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</si>
  <si>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</si>
  <si>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</si>
  <si>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</si>
  <si>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</si>
  <si>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</si>
  <si>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</si>
  <si>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</si>
  <si>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</si>
  <si>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</si>
  <si>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</si>
  <si>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</si>
  <si>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</si>
  <si>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</si>
  <si>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</si>
  <si>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</si>
  <si>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</si>
  <si>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</si>
  <si>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</si>
  <si>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</si>
  <si>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</si>
  <si>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</si>
  <si>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</si>
  <si>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</si>
  <si>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</si>
  <si>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</si>
  <si>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</si>
  <si>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</si>
  <si>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</si>
  <si>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</si>
  <si>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</si>
  <si>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</si>
  <si>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</si>
  <si>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</si>
  <si>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</si>
  <si>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</si>
  <si>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</si>
  <si>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</si>
  <si>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</si>
  <si>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</si>
  <si>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</si>
  <si>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</si>
  <si>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</si>
  <si>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</si>
  <si>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</si>
  <si>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</si>
  <si>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</si>
  <si>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</si>
  <si>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</si>
  <si>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</si>
  <si>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</si>
  <si>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</si>
  <si>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</si>
  <si>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</si>
  <si>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</si>
  <si>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</si>
  <si>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</si>
  <si>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</si>
  <si>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</si>
  <si>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</si>
  <si>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</si>
  <si>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</si>
  <si>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</si>
  <si>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</si>
  <si>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</si>
  <si>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</si>
  <si>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</si>
  <si>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</si>
  <si>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</si>
  <si>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</si>
  <si>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</si>
  <si>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</si>
  <si>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</si>
  <si>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</si>
  <si>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</si>
  <si>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</si>
  <si>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</si>
  <si>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</si>
  <si>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</si>
  <si>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</si>
  <si>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</si>
  <si>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</si>
  <si>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</si>
  <si>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</si>
  <si>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</si>
  <si>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</si>
  <si>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</si>
  <si>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</si>
  <si>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</si>
  <si>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</si>
  <si>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</si>
  <si>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</si>
  <si>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</si>
  <si>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</si>
  <si>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</si>
  <si>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</si>
  <si>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</si>
  <si>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</si>
  <si>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</si>
  <si>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</si>
  <si>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</si>
  <si>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</si>
  <si>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</si>
  <si>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</si>
  <si>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</si>
  <si>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</si>
  <si>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</si>
  <si>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</si>
  <si>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</si>
  <si>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</si>
  <si>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</si>
  <si>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</si>
  <si>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</si>
  <si>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</si>
  <si>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</si>
  <si>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</si>
  <si>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</si>
  <si>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</si>
  <si>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</si>
  <si>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</si>
  <si>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</si>
  <si>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</si>
  <si>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</si>
  <si>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</si>
  <si>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</si>
  <si>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</si>
  <si>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</si>
  <si>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</si>
  <si>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</si>
  <si>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</si>
  <si>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</si>
  <si>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</si>
  <si>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</si>
  <si>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</si>
  <si>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</si>
  <si>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</si>
  <si>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</si>
  <si>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</si>
  <si>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</si>
  <si>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</si>
  <si>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</si>
  <si>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</si>
  <si>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</si>
  <si>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</si>
  <si>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</si>
  <si>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</si>
  <si>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</si>
  <si>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</si>
  <si>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</si>
  <si>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</si>
  <si>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</si>
  <si>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</si>
  <si>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</si>
  <si>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</si>
  <si>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</si>
  <si>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</si>
  <si>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</si>
  <si>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</si>
  <si>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</si>
  <si>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</si>
  <si>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</si>
  <si>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</si>
  <si>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</si>
  <si>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</si>
  <si>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</si>
  <si>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</si>
  <si>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</si>
  <si>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</si>
  <si>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</si>
  <si>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</si>
  <si>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</si>
  <si>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</si>
  <si>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</si>
  <si>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</si>
  <si>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</si>
  <si>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</si>
  <si>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</si>
  <si>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</si>
  <si>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</si>
  <si>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</si>
  <si>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</si>
  <si>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</si>
  <si>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</si>
  <si>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</si>
  <si>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</si>
  <si>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</si>
  <si>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</si>
  <si>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</si>
  <si>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</si>
  <si>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</si>
  <si>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</si>
  <si>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</si>
  <si>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</si>
  <si>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</si>
  <si>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</si>
  <si>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</si>
  <si>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</si>
  <si>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</si>
  <si>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</si>
  <si>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</si>
  <si>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</si>
  <si>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</si>
  <si>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</si>
  <si>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</si>
  <si>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</si>
  <si>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</si>
  <si>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</si>
  <si>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</si>
  <si>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</si>
  <si>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</si>
  <si>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</si>
  <si>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</si>
  <si>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</si>
  <si>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</si>
  <si>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</si>
  <si>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</si>
  <si>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</si>
  <si>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</si>
  <si>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</si>
  <si>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</si>
  <si>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</si>
  <si>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</si>
  <si>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</si>
  <si>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</si>
  <si>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</si>
  <si>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</si>
  <si>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</si>
  <si>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</si>
  <si>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</si>
  <si>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</si>
  <si>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</si>
  <si>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</si>
  <si>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</si>
  <si>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</si>
  <si>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</si>
  <si>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</si>
  <si>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</si>
  <si>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</si>
  <si>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</si>
  <si>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</si>
  <si>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</si>
  <si>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</si>
  <si>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</si>
  <si>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</si>
  <si>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</si>
  <si>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</si>
  <si>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</si>
  <si>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</si>
  <si>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</si>
  <si>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</si>
  <si>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</si>
  <si>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</si>
  <si>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</si>
  <si>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</si>
  <si>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</si>
  <si>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</si>
  <si>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</si>
  <si>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</si>
  <si>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</si>
  <si>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</si>
  <si>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</si>
  <si>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</si>
  <si>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</si>
  <si>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</si>
  <si>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</si>
  <si>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</si>
  <si>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</si>
  <si>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</si>
  <si>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</si>
  <si>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</si>
  <si>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</si>
  <si>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</si>
  <si>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</si>
  <si>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</si>
  <si>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</si>
  <si>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</si>
  <si>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</si>
  <si>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</si>
  <si>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</si>
  <si>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</si>
  <si>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</si>
  <si>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</si>
  <si>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</si>
  <si>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</si>
  <si>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</si>
  <si>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</si>
  <si>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</si>
  <si>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</si>
  <si>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</si>
  <si>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</si>
  <si>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</si>
  <si>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</si>
  <si>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</si>
  <si>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</si>
  <si>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</si>
  <si>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</si>
  <si>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</si>
  <si>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</si>
  <si>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</si>
  <si>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</si>
  <si>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</si>
  <si>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</si>
  <si>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</si>
  <si>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</si>
  <si>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</si>
  <si>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</si>
  <si>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</si>
  <si>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</si>
  <si>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</si>
  <si>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</si>
  <si>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</si>
  <si>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</si>
  <si>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</si>
  <si>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</si>
  <si>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</si>
  <si>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</si>
  <si>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</si>
  <si>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</si>
  <si>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</si>
  <si>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</si>
  <si>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</si>
  <si>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</si>
  <si>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</si>
  <si>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</si>
  <si>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</si>
  <si>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</si>
  <si>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</si>
  <si>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</si>
  <si>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</si>
  <si>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</si>
  <si>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</si>
  <si>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</si>
  <si>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</si>
  <si>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</si>
  <si>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</si>
  <si>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</si>
  <si>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</si>
  <si>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</si>
  <si>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</si>
  <si>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</si>
  <si>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</si>
  <si>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</si>
  <si>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</si>
  <si>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</si>
  <si>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</si>
  <si>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</si>
  <si>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</si>
  <si>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</si>
  <si>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</si>
  <si>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</si>
  <si>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</si>
  <si>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</si>
  <si>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</si>
  <si>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</si>
  <si>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</si>
  <si>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</si>
  <si>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</si>
  <si>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</si>
  <si>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</si>
  <si>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</si>
  <si>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</si>
  <si>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</si>
  <si>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</si>
  <si>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</si>
  <si>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</si>
  <si>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</si>
  <si>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</si>
  <si>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</si>
  <si>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</si>
  <si>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</si>
  <si>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</si>
  <si>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</si>
  <si>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</si>
  <si>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</si>
  <si>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</si>
  <si>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</si>
  <si>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</si>
  <si>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</si>
  <si>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</si>
  <si>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</si>
  <si>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</si>
  <si>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</si>
  <si>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</si>
  <si>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</si>
  <si>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</si>
  <si>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</si>
  <si>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</si>
  <si>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</si>
  <si>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</si>
  <si>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</si>
  <si>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</si>
  <si>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</si>
  <si>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</si>
  <si>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</si>
  <si>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</si>
  <si>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</si>
  <si>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</si>
  <si>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</si>
  <si>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</si>
  <si>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</si>
  <si>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</si>
  <si>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</si>
  <si>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</si>
  <si>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</si>
  <si>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</si>
  <si>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</si>
  <si>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</si>
  <si>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</si>
  <si>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</si>
  <si>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</si>
  <si>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</si>
  <si>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</si>
  <si>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</si>
  <si>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</si>
  <si>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</si>
  <si>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</si>
  <si>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</si>
  <si>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</si>
  <si>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</si>
  <si>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</si>
  <si>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</si>
  <si>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</si>
  <si>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</si>
  <si>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</si>
  <si>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</si>
  <si>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</si>
  <si>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</si>
  <si>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</si>
  <si>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</si>
  <si>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</si>
  <si>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</si>
  <si>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</si>
  <si>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</si>
  <si>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</si>
  <si>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</si>
  <si>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</si>
  <si>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</si>
  <si>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</si>
  <si>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</si>
  <si>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</si>
  <si>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</si>
  <si>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</si>
  <si>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</si>
  <si>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</si>
  <si>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</si>
  <si>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</si>
  <si>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</si>
  <si>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</si>
  <si>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</si>
  <si>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</si>
  <si>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</si>
  <si>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</si>
  <si>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</si>
  <si>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</si>
  <si>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</si>
  <si>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</si>
  <si>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</si>
  <si>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</si>
  <si>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</si>
  <si>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</si>
  <si>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</si>
  <si>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</si>
  <si>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</si>
  <si>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</si>
  <si>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</si>
  <si>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</si>
  <si>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</si>
  <si>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</si>
  <si>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</si>
  <si>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</si>
  <si>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</si>
  <si>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</si>
  <si>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</si>
  <si>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</si>
  <si>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</si>
  <si>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</si>
  <si>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</si>
  <si>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</si>
  <si>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</si>
  <si>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</si>
  <si>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</si>
  <si>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</si>
  <si>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</si>
  <si>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</si>
  <si>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</si>
  <si>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</si>
  <si>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</si>
  <si>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</si>
  <si>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</si>
  <si>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</si>
  <si>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</si>
  <si>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</si>
  <si>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</si>
  <si>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</si>
  <si>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</si>
  <si>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</si>
  <si>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</si>
  <si>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</si>
  <si>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</si>
  <si>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</si>
  <si>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</si>
  <si>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</si>
  <si>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</si>
  <si>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</si>
  <si>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</si>
  <si>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</si>
  <si>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</si>
  <si>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</si>
  <si>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</si>
  <si>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</si>
  <si>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</si>
  <si>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</si>
  <si>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</si>
  <si>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</si>
  <si>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</si>
  <si>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</si>
  <si>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</si>
  <si>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</si>
  <si>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</si>
  <si>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PCM-20251102-00001350</t>
  </si>
  <si>
    <t xml:space="preserve">team at site TS </t>
  </si>
  <si>
    <t>PCM-20251102-00001428</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</si>
  <si>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</si>
  <si>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</si>
  <si>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</si>
  <si>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</si>
  <si>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</si>
  <si>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</si>
  <si>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PCM-20251102-00001436</t>
  </si>
  <si>
    <t>minor</t>
  </si>
  <si>
    <t>lte sector down due to rec Module under Arrangment</t>
  </si>
  <si>
    <t>KMS0594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</si>
</sst>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Fill="1" applyBorder="1" applyAlignment="1">
      <alignment horizontal="center" vertical="center"/>
    </xf>
    <xf numFmtId="0" fontId="9" fillId="7" borderId="8" xfId="0" applyNumberFormat="1"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Fill="1" applyBorder="1" applyAlignment="1">
      <alignment horizontal="center" vertical="center"/>
    </xf>
    <xf numFmtId="0" fontId="9" fillId="15" borderId="8" xfId="0" applyFont="1" applyFill="1" applyBorder="1" applyAlignment="1">
      <alignment horizontal="center" vertical="center" wrapText="1"/>
    </xf>
    <xf numFmtId="0" fontId="13" fillId="7" borderId="8" xfId="0" applyNumberFormat="1" applyFont="1" applyFill="1" applyBorder="1" applyAlignment="1">
      <alignment horizontal="center" vertical="center"/>
    </xf>
    <xf numFmtId="0" fontId="34" fillId="0" borderId="0" xfId="0" applyFont="1"/>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3" totalsRowShown="0" headerRowDxfId="174" dataDxfId="173" headerRowBorderDxfId="171" tableBorderDxfId="172" totalsRowBorderDxfId="170">
  <autoFilter ref="A1:L11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8" totalsRowShown="0" headerRowDxfId="157" dataDxfId="156" headerRowBorderDxfId="154" tableBorderDxfId="155" totalsRowBorderDxfId="153">
  <autoFilter ref="A1:CJ1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8" totalsRowShown="0" headerRowDxfId="48" dataDxfId="47" headerRowBorderDxfId="45" tableBorderDxfId="46" totalsRowBorderDxfId="44">
  <autoFilter ref="A1:L9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5" totalsRowShown="0" headerRowDxfId="31" dataDxfId="30" headerRowBorderDxfId="28" tableBorderDxfId="29">
  <autoFilter ref="A1:L3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8" totalsRowShown="0" headerRowDxfId="15" dataDxfId="14" headerRowBorderDxfId="12" tableBorderDxfId="13">
  <autoFilter ref="A1:L2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3"/>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300.75096516203484</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45963.699391087961</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45963.699391087961</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45963.699391087961</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45963.699391087961</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45963.699391087961</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45963.699391087961</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45963.699391087961</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45963.699391087961</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45963.699391087961</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45963.699391087961</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45963.699391087961</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45963.699391087961</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45963.699391087961</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45963.699391087961</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45963.699391087961</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45963.699391087961</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45963.699391087961</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45963.699391087961</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45963.699391087961</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45963.699391087961</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45963.699391087961</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45963.699391087961</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45963.699391087961</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45963.699391087961</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45963.699391087961</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45963.699391087961</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45963.699391087961</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45963.699391087961</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45963.699391087961</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45963.699391087961</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45963.699391087961</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45963.699391087961</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45963.699391087961</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45963.699391087961</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45963.699391087961</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45963.699391087961</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45963.699391087961</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45963.699391087961</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45963.699391087961</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45963.699391087961</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45963.699391087961</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45963.699391087961</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45963.699391087961</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45963.699391087961</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45963.699391087961</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45963.699391087961</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45963.699391087961</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45963.699391087961</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45963.699391087961</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45963.699391087961</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45963.699391087961</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45963.699391087961</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45963.699391087961</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45963.699391087961</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45963.699391087961</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45963.699391087961</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45963.699391087961</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45963.699391087961</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45963.699391087961</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45963.699391087961</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45963.699391087961</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45963.699391087961</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45963.699391087961</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45963.699391087961</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45963.699391087961</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45963.699391087961</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45963.699391087961</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45963.699391087961</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45963.699391087961</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45963.699391087961</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45963.699391087961</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45963.699391087961</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45963.699391087961</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45963.699391087961</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45963.699391087961</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45963.699391087961</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45963.699391087961</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45963.699391087961</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45963.699391087961</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45963.699391087961</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45963.699391087961</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45963.699391087961</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45963.699391087961</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45963.699391087961</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45963.699391087961</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45963.699391087961</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45963.699391087961</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45963.699391087961</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45963.699391087961</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45963.699391087961</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45963.699391087961</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45963.699391087961</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45963.699391087961</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45963.699391087961</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45963.699391087961</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45963.699391087961</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45963.699391087961</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45963.699391087961</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45963.699391087961</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45963.699391087961</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45963.699391087961</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45963.699391087961</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45963.699391087961</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45963.699391087961</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45963.699391087961</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45963.699391087961</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45963.699391087961</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45963.699391087961</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45963.699391087961</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45963.699391087961</v>
      </c>
      <c r="H112" s="135"/>
      <c r="I112" s="133" t="str">
        <f>IFERROR(VLOOKUP(D112,DB!A:F,6,0),"")</f>
        <v/>
      </c>
      <c r="J112" s="133" t="str">
        <f>IFERROR(VLOOKUP(D112,DB!A:G,7,0),"")</f>
        <v/>
      </c>
      <c r="K112" s="137"/>
      <c r="L112" s="138" t="str">
        <f>IFERROR(VLOOKUP(D112,DB!A:I,9,0),"")</f>
        <v/>
      </c>
    </row>
    <row r="113" spans="1:12" ht="15" customHeight="1">
      <c r="A113" s="144"/>
      <c r="B113" s="145" t="str">
        <f>IFERROR(VLOOKUP(D113,DB!A:K,11,0),"")</f>
        <v/>
      </c>
      <c r="C113" s="145"/>
      <c r="D113" s="145"/>
      <c r="E113" s="146"/>
      <c r="F113" s="147"/>
      <c r="G113" s="148">
        <f ca="1">IFERROR(NOW()-F113,"")</f>
        <v>45963.699391087961</v>
      </c>
      <c r="H113" s="147"/>
      <c r="I113" s="145" t="str">
        <f>IFERROR(VLOOKUP(D113,DB!A:F,6,0),"")</f>
        <v/>
      </c>
      <c r="J113" s="145" t="str">
        <f>IFERROR(VLOOKUP(D113,DB!A:G,7,0),"")</f>
        <v/>
      </c>
      <c r="K113" s="149"/>
      <c r="L113" s="150" t="str">
        <f>IFERROR(VLOOKUP(D113,DB!A:I,9,0),"")</f>
        <v/>
      </c>
    </row>
  </sheetData>
  <customSheetViews>
    <customSheetView guid="{F6042A99-DD27-4453-835D-0834D95730CC}" filter="1" showAutoFilter="1">
      <pageMargins left="0" right="0" top="0" bottom="0" header="0" footer="0"/>
      <autoFilter ref="B1:M1" xr:uid="{16420EC4-EBCB-48FB-8806-B8D23F264404}"/>
    </customSheetView>
  </customSheetViews>
  <dataValidations count="2">
    <dataValidation allowBlank="1" showInputMessage="1" showErrorMessage="1" sqref="E1" xr:uid="{5DBA255D-CDD9-49FB-AD3C-AF70AB4EE696}"/>
    <dataValidation type="list" allowBlank="1" showInputMessage="1" showErrorMessage="1" sqref="E2:E11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8"/>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138.69955312499951</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4.9573077546301647</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45963.699391087961</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45963.699391087961</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45963.699391087961</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45963.699391087961</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45963.699391087961</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45963.699391087961</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45963.699391087961</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45963.699391087961</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45963.699391087961</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45963.699391087961</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45963.699391087961</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45963.699391087961</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45963.699391087961</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45963.699391087961</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45963.699391087961</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45963.699391087961</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45963.699391087961</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45963.699391087961</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45963.699391087961</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45963.699391087961</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45963.699391087961</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45963.699391087961</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45963.699391087961</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45963.699391087961</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45963.699391087961</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45963.699391087961</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45963.699391087961</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45963.699391087961</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45963.699391087961</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45963.699391087961</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45963.699391087961</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45963.699391087961</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45963.699391087961</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45963.699391087961</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45963.699391087961</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45963.699391087961</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45963.699391087961</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45963.699391087961</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45963.699391087961</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45963.699391087961</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45963.699391087961</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45963.699391087961</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45963.699391087961</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45963.699391087961</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45963.699391087961</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45963.699391087961</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45963.699391087961</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45963.699391087961</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45963.699391087961</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45963.699391087961</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45963.699391087961</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45963.699391087961</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45963.699391087961</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45963.699391087961</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45963.699391087961</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45963.699391087961</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45963.699391087961</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45963.699391087961</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45963.699391087961</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45963.699391087961</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45963.699391087961</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45963.699391087961</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45963.699391087961</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45963.699391087961</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45963.699391087961</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45963.699391087961</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45963.699391087961</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45963.699391087961</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45963.699391087961</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45963.699391087961</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45963.699391087961</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45963.699391087961</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45963.699391087961</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45963.699391087961</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45963.699391087961</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45963.699391087961</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45963.699391087961</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45963.699391087961</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45963.699391087961</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45963.699391087961</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45963.699391087961</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45963.699391087961</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45963.699391087961</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45963.699391087961</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45963.699391087961</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45963.699391087961</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45963.699391087961</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45963.699391087961</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45963.699391087961</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45963.699391087961</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45963.699391087961</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45963.699391087961</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45963.699391087961</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45963.699391087961</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45963.699391087961</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45963.699391087961</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45963.699391087961</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45963.699391087961</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45963.699391087961</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45963.699391087961</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45963.699391087961</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45963.699391087961</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45963.699391087961</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45963.699391087961</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45963.699391087961</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45963.699391087961</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45963.699391087961</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45963.699391087961</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45963.699391087961</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45963.699391087961</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45963.699391087961</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45963.699391087961</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45963.699391087961</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45963.699391087961</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45963.699391087961</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45963.699391087961</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45963.699391087961</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45963.699391087961</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45963.699391087961</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45963.699391087961</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45963.699391087961</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45963.699391087961</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45963.699391087961</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45963.699391087961</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45963.699391087961</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45963.699391087961</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45963.699391087961</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45963.699391087961</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45963.699391087961</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45963.699391087961</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45963.699391087961</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45963.699391087961</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45963.699391087961</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60"/>
      <c r="B138" s="161" t="str">
        <f>IFERROR(VLOOKUP(D138,DB!A:K,11,0),"")</f>
        <v/>
      </c>
      <c r="C138" s="161"/>
      <c r="D138" s="161"/>
      <c r="E138" s="162"/>
      <c r="F138" s="163"/>
      <c r="G138" s="164">
        <f ca="1">IFERROR(NOW()-F138,"-")</f>
        <v>45963.699391087961</v>
      </c>
      <c r="H138" s="163"/>
      <c r="I138" s="161" t="str">
        <f>IFERROR(VLOOKUP(D138,DB!A:F,6,0),"")</f>
        <v/>
      </c>
      <c r="J138" s="161" t="str">
        <f>IFERROR(VLOOKUP(D138,DB!A:G,7,0),"")</f>
        <v/>
      </c>
      <c r="K138" s="165"/>
      <c r="L138" s="161" t="str">
        <f>IFERROR(VLOOKUP(D138,DB!A:I,9,0),"")</f>
        <v/>
      </c>
      <c r="M138" s="161"/>
      <c r="N138" s="161"/>
      <c r="O138" s="161"/>
      <c r="P138" s="161"/>
      <c r="Q138" s="161"/>
      <c r="R138" s="161"/>
      <c r="S138" s="161"/>
      <c r="T138" s="161"/>
      <c r="U138" s="161"/>
      <c r="V138" s="161"/>
      <c r="W138" s="161"/>
      <c r="X138" s="161"/>
      <c r="Y138" s="161"/>
      <c r="Z138" s="161"/>
      <c r="AA138" s="161"/>
      <c r="AB138" s="161"/>
      <c r="AC138" s="161"/>
      <c r="AD138" s="161"/>
      <c r="AE138" s="161"/>
      <c r="AF138" s="161"/>
      <c r="AG138" s="161"/>
      <c r="AH138" s="161"/>
      <c r="AI138" s="161"/>
      <c r="AJ138" s="161"/>
      <c r="AK138" s="161"/>
      <c r="AL138" s="161"/>
      <c r="AM138" s="161"/>
      <c r="AN138" s="161"/>
      <c r="AO138" s="161"/>
      <c r="AP138" s="161"/>
      <c r="AQ138" s="161"/>
      <c r="AR138" s="161"/>
      <c r="AS138" s="161"/>
      <c r="AT138" s="161"/>
      <c r="AU138" s="161"/>
      <c r="AV138" s="161"/>
      <c r="AW138" s="161"/>
      <c r="AX138" s="161"/>
      <c r="AY138" s="161"/>
      <c r="AZ138" s="161"/>
      <c r="BA138" s="161"/>
      <c r="BB138" s="161"/>
      <c r="BC138" s="161"/>
      <c r="BD138" s="161"/>
      <c r="BE138" s="161"/>
      <c r="BF138" s="161"/>
      <c r="BG138" s="161"/>
      <c r="BH138" s="161"/>
      <c r="BI138" s="161"/>
      <c r="BJ138" s="161"/>
      <c r="BK138" s="161"/>
      <c r="BL138" s="161"/>
      <c r="BM138" s="161"/>
      <c r="BN138" s="161"/>
      <c r="BO138" s="161"/>
      <c r="BP138" s="161"/>
      <c r="BQ138" s="161"/>
      <c r="BR138" s="161"/>
      <c r="BS138" s="161"/>
      <c r="BT138" s="161"/>
      <c r="BU138" s="161"/>
      <c r="BV138" s="161"/>
      <c r="BW138" s="161"/>
      <c r="BX138" s="161"/>
      <c r="BY138" s="161"/>
      <c r="BZ138" s="161"/>
      <c r="CA138" s="161"/>
      <c r="CB138" s="161"/>
      <c r="CC138" s="161"/>
      <c r="CD138" s="161"/>
      <c r="CE138" s="161"/>
      <c r="CF138" s="161"/>
      <c r="CG138" s="161"/>
      <c r="CH138" s="161"/>
      <c r="CI138" s="161"/>
      <c r="CJ138" s="166"/>
    </row>
  </sheetData>
  <dataValidations count="2">
    <dataValidation allowBlank="1" showInputMessage="1" showErrorMessage="1" sqref="E1" xr:uid="{4D935161-CDD3-4592-B877-3FB59C99E142}"/>
    <dataValidation type="list" allowBlank="1" showInputMessage="1" showErrorMessage="1" sqref="E3:E1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workbookViewId="0">
      <selection activeCell="F5" sqref="F5"/>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45963.699391087961</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45963.699391087961</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45963.699391087961</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45963.699391087961</v>
      </c>
      <c r="H5" s="22"/>
      <c r="I5" s="19" t="str">
        <f>IFERROR(VLOOKUP(D5,DB!A:F,6,0),"")</f>
        <v/>
      </c>
      <c r="J5" s="18" t="str">
        <f>IFERROR(VLOOKUP(D5,DB!A:G,7,0),"")</f>
        <v/>
      </c>
      <c r="K5" s="46"/>
      <c r="L5" s="23" t="str">
        <f>IFERROR(VLOOKUP(D5,DB!A:I,9,0),"")</f>
        <v/>
      </c>
    </row>
    <row r="6" spans="1:13" ht="15" customHeight="1">
      <c r="A6" s="19"/>
      <c r="B6" s="62" t="str">
        <f>IFERROR(VLOOKUP(D6,DB!A:K,11,0),"")</f>
        <v/>
      </c>
      <c r="C6" s="18"/>
      <c r="D6" s="62"/>
      <c r="E6" s="18"/>
      <c r="F6" s="20"/>
      <c r="G6" s="21">
        <f t="shared" ca="1" si="0"/>
        <v>45963.699391087961</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45963.699391087961</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45963.699391087961</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45963.699391087961</v>
      </c>
      <c r="H9" s="22"/>
      <c r="I9" s="19" t="str">
        <f>IFERROR(VLOOKUP(D9,DB!A:F,6,0),"")</f>
        <v/>
      </c>
      <c r="J9" s="18" t="str">
        <f>IFERROR(VLOOKUP(D9,DB!A:G,7,0),"")</f>
        <v/>
      </c>
      <c r="K9" s="46"/>
      <c r="L9" s="23" t="str">
        <f>IFERROR(VLOOKUP(D9,DB!A:I,9,0),"")</f>
        <v/>
      </c>
    </row>
    <row r="10" spans="1:13" ht="15" customHeight="1">
      <c r="A10" s="19"/>
      <c r="B10" s="62" t="str">
        <f>IFERROR(VLOOKUP(D10,DB!A:K,11,0),"")</f>
        <v/>
      </c>
      <c r="C10" s="18"/>
      <c r="D10" s="62"/>
      <c r="E10" s="18"/>
      <c r="F10" s="20"/>
      <c r="G10" s="21">
        <f t="shared" ca="1" si="0"/>
        <v>45963.699391087961</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45963.699391087961</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45963.699391087961</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45963.699391087961</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45963.699391087961</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45963.699391087961</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45963.699391087961</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45963.699391087961</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45963.699391087961</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45963.699391087961</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45963.699391087961</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45963.699391087961</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45963.699391087961</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45963.699391087961</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45963.699391087961</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45963.699391087961</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45963.699391087961</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45963.699391087961</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45963.699391087961</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45963.699391087961</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45963.699391087961</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45963.699391087961</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45963.699391087961</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45963.699391087961</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45963.699391087961</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45963.699391087961</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45963.699391087961</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45963.699391087961</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45963.699391087961</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45963.699391087961</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45963.699391087961</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45963.699391087961</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45963.699391087961</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45963.699391087961</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45963.699391087961</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45963.699391087961</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45963.699391087961</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45963.699391087961</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45963.699391087961</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45963.699391087961</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45963.699391087961</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45963.699391087961</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45963.699391087961</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45963.699391087961</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45963.699391087961</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45963.699391087961</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45963.699391087961</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45963.699391087961</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45963.699391087961</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45963.699391087961</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45963.699391087961</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45963.699391087961</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45963.699391087961</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45963.699391087961</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45963.699391087961</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45963.699391087961</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45963.699391087961</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45963.699391087961</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45963.699391087961</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45963.699391087961</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45963.699391087961</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45963.699391087961</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45963.699391087961</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45963.699391087961</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45963.699391087961</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45963.699391087961</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45963.699391087961</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45963.699391087961</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45963.699391087961</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45963.699391087961</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45963.699391087961</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45963.699391087961</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45963.699391087961</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45963.699391087961</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45963.699391087961</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45963.699391087961</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45963.699391087961</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45963.699391087961</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45963.699391087961</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45963.699391087961</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45963.699391087961</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45963.699391087961</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45963.699391087961</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45963.699391087961</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45963.699391087961</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45963.699391087961</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45963.699391087961</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45963.699391087961</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45963.699391087961</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45963.699391087961</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45963.699391087961</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45963.699391087961</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45963.699391087961</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45963.699391087961</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45963.699391087961</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45963.699391087961</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45963.699391087961</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45963.699391087961</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45963.699391087961</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45963.699391087961</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45963.699391087961</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45963.699391087961</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45963.699391087961</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45963.699391087961</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45963.699391087961</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45963.699391087961</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45963.699391087961</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45963.699391087961</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45963.699391087961</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45963.699391087961</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45963.699391087961</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45963.699391087961</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45963.699391087961</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45963.699391087961</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45963.699391087961</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45963.699391087961</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45963.699391087961</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45963.699391087961</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45963.699391087961</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45963.699391087961</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45963.699391087961</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45963.699391087961</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45963.699391087961</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45963.699391087961</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45963.699391087961</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45963.699391087961</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45963.699391087961</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45963.699391087961</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45963.699391087961</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45963.699391087961</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45963.699391087961</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45963.699391087961</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45963.699391087961</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45963.699391087961</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45963.699391087961</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45963.699391087961</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45963.699391087961</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45963.699391087961</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45963.699391087961</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45963.699391087961</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45963.699391087961</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45963.699391087961</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45963.699391087961</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45963.699391087961</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45963.699391087961</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45963.699391087961</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45963.699391087961</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45963.699391087961</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45963.699391087961</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45963.699391087961</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45963.699391087961</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45963.699391087961</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45963.699391087961</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45963.699391087961</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45963.699391087961</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45963.699391087961</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45963.699391087961</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45963.699391087961</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45963.699391087961</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45963.699391087961</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45963.699391087961</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45963.699391087961</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45963.699391087961</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45963.699391087961</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45963.699391087961</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45963.699391087961</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45963.699391087961</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45963.699391087961</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45963.699391087961</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45963.699391087961</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45963.699391087961</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45963.699391087961</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45963.699391087961</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45963.699391087961</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45963.699391087961</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45963.699391087961</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45963.699391087961</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45963.699391087961</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45963.699391087961</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45963.699391087961</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45963.699391087961</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45963.699391087961</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45963.699391087961</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45963.699391087961</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45963.699391087961</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45963.699391087961</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45963.699391087961</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45963.699391087961</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45963.699391087961</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45963.699391087961</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45963.699391087961</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45963.699391087961</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45963.699391087961</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45963.699391087961</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45963.699391087961</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45963.699391087961</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45963.699391087961</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45963.699391087961</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45963.699391087961</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45963.699391087961</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45963.699391087961</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45963.699391087961</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45963.699391087961</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45963.699391087961</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45963.699391087961</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45963.699391087961</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45963.699391087961</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45963.699391087961</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45963.699391087961</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45963.699391087961</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45963.699391087961</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45963.699391087961</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45963.699391087961</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45963.699391087961</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45963.699391087961</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45963.699391087961</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45963.699391087961</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45963.699391087961</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45963.699391087961</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45963.699391087961</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45963.699391087961</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45963.699391087961</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45963.699391087961</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45963.699391087961</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45963.699391087961</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45963.699391087961</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45963.699391087961</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45963.699391087961</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45963.699391087961</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45963.699391087961</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45963.699391087961</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45963.699391087961</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45963.699391087961</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45963.699391087961</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45963.699391087961</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45963.699391087961</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45963.699391087961</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45963.699391087961</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45963.699391087961</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45963.699391087961</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45963.699391087961</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45963.699391087961</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45963.699391087961</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45963.699391087961</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45963.699391087961</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45963.699391087961</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45963.699391087961</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45963.699391087961</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45963.699391087961</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45963.699391087961</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45963.699391087961</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45963.699391087961</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45963.699391087961</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45963.699391087961</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45963.699391087961</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45963.699391087961</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45963.699391087961</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45963.699391087961</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45963.699391087961</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45963.699391087961</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45963.699391087961</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45963.699391087961</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45963.699391087961</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45963.699391087961</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45963.699391087961</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45963.699391087961</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45963.699391087961</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45963.699391087961</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45963.699391087961</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45963.699391087961</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45963.699391087961</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45963.699391087961</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45963.699391087961</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45963.699391087961</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45963.699391087961</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45963.699391087961</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45963.699391087961</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45963.699391087961</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45963.699391087961</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45963.699391087961</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45963.699391087961</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45963.699391087961</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45963.699391087961</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45963.699391087961</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45963.699391087961</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45963.699391087961</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45963.699391087961</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45963.699391087961</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45963.699391087961</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45963.699391087961</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45963.699391087961</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45963.699391087961</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45963.699391087961</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45963.699391087961</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45963.699391087961</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45963.699391087961</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45963.699391087961</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45963.699391087961</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45963.699391087961</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45963.699391087961</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45963.699391087961</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45963.699391087961</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45963.699391087961</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45963.699391087961</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45963.699391087961</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45963.699391087961</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45963.699391087961</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45963.699391087961</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45963.699391087961</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45963.699391087961</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45963.699391087961</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45963.699391087961</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45963.699391087961</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45963.699391087961</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45963.699391087961</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45963.699391087961</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45963.699391087961</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45963.699391087961</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45963.699391087961</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45963.699391087961</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45963.699391087961</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45963.699391087961</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45963.699391087961</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45963.699391087961</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45963.699391087961</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45963.699391087961</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45963.699391087961</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45963.699391087961</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45963.699391087961</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45963.699391087961</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45963.699391087961</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45963.699391087961</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45963.699391087961</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45963.699391087961</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45963.699391087961</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45963.699391087961</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45963.699391087961</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45963.699391087961</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45963.699391087961</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45963.699391087961</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45963.699391087961</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45963.699391087961</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45963.699391087961</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45963.699391087961</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45963.699391087961</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45963.699391087961</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45963.699391087961</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45963.699391087961</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45963.699391087961</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45963.699391087961</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45963.699391087961</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45963.699391087961</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45963.699391087961</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45963.699391087961</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45963.699391087961</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45963.699391087961</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45963.699391087961</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45963.699391087961</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45963.699391087961</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45963.699391087961</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45963.699391087961</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45963.699391087961</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45963.699391087961</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45963.699391087961</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45963.699391087961</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45963.699391087961</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45963.699391087961</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45963.699391087961</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45963.699391087961</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45963.699391087961</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45963.699391087961</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45963.699391087961</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45963.699391087961</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45963.699391087961</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45963.699391087961</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45963.699391087961</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45963.699391087961</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45963.699391087961</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45963.699391087961</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45963.699391087961</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45963.699391087961</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45963.699391087961</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45963.699391087961</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45963.699391087961</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45963.699391087961</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45963.699391087961</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45963.699391087961</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45963.699391087961</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45963.699391087961</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45963.699391087961</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45963.699391087961</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45963.699391087961</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45963.699391087961</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45963.699391087961</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45963.699391087961</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45963.699391087961</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45963.699391087961</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45963.699391087961</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45963.699391087961</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45963.699391087961</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45963.699391087961</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45963.699391087961</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45963.699391087961</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45963.699391087961</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45963.699391087961</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45963.699391087961</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45963.699391087961</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45963.699391087961</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45963.699391087961</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45963.699391087961</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45963.699391087961</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45963.699391087961</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45963.699391087961</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45963.699391087961</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45963.699391087961</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45963.699391087961</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45963.699391087961</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45963.699391087961</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45963.699391087961</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45963.699391087961</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45963.699391087961</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45963.699391087961</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45963.699391087961</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45963.699391087961</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45963.699391087961</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45963.699391087961</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45963.699391087961</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45963.699391087961</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45963.699391087961</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45963.699391087961</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45963.699391087961</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45963.699391087961</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45963.699391087961</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45963.699391087961</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45963.699391087961</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45963.699391087961</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45963.699391087961</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45963.699391087961</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45963.699391087961</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45963.699391087961</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45963.699391087961</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45963.699391087961</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45963.699391087961</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45963.699391087961</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45963.699391087961</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45963.699391087961</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45963.699391087961</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45963.699391087961</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45963.699391087961</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45963.699391087961</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45963.699391087961</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45963.699391087961</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45963.699391087961</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45963.699391087961</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45963.699391087961</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45963.699391087961</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45963.699391087961</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45963.699391087961</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45963.699391087961</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45963.699391087961</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45963.699391087961</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45963.699391087961</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45963.699391087961</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45963.699391087961</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45963.699391087961</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45963.699391087961</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45963.699391087961</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45963.699391087961</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45963.699391087961</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45963.699391087961</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45963.699391087961</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45963.699391087961</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45963.699391087961</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45963.699391087961</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45963.699391087961</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45963.699391087961</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45963.699391087961</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45963.699391087961</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45963.699391087961</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45963.699391087961</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45963.699391087961</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45963.699391087961</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45963.699391087961</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45963.699391087961</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45963.699391087961</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45963.699391087961</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45963.699391087961</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45963.699391087961</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45963.699391087961</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45963.699391087961</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45963.699391087961</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45963.699391087961</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45963.699391087961</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45963.699391087961</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45963.699391087961</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45963.699391087961</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45963.699391087961</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45963.699391087961</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45963.699391087961</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45963.699391087961</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45963.699391087961</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45963.699391087961</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45963.699391087961</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45963.699391087961</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45963.699391087961</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45963.699391087961</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45963.699391087961</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45963.699391087961</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45963.699391087961</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45963.699391087961</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45963.699391087961</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45963.699391087961</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45963.699391087961</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45963.699391087961</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45963.699391087961</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45963.699391087961</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45963.699391087961</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45963.699391087961</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45963.699391087961</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45963.699391087961</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45963.699391087961</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45963.699391087961</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45963.699391087961</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45963.699391087961</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45963.699391087961</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45963.699391087961</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45963.699391087961</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45963.699391087961</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45963.699391087961</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45963.699391087961</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45963.699391087961</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45963.699391087961</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45963.699391087961</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45963.699391087961</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45963.699391087961</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45963.699391087961</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45963.699391087961</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45963.699391087961</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45963.699391087961</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45963.699391087961</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45963.699391087961</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45963.699391087961</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45963.699391087961</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45963.699391087961</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45963.699391087961</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45963.699391087961</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45963.699391087961</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45963.699391087961</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45963.699391087961</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45963.699391087961</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45963.699391087961</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45963.699391087961</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45963.699391087961</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45963.699391087961</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45963.699391087961</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45963.699391087961</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45963.699391087961</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45963.699391087961</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45963.699391087961</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45963.699391087961</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45963.699391087961</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45963.699391087961</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45963.699391087961</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45963.699391087961</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45963.699391087961</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45963.699391087961</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45963.699391087961</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45963.699391087961</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45963.699391087961</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45963.699391087961</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45963.699391087961</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45963.699391087961</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45963.699391087961</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45963.699391087961</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45963.699391087961</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45963.699391087961</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45963.699391087961</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45963.699391087961</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45963.699391087961</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45963.699391087961</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45963.699391087961</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45963.699391087961</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45963.699391087961</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45963.699391087961</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45963.699391087961</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45963.699391087961</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45963.699391087961</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45963.699391087961</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45963.699391087961</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45963.699391087961</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45963.699391087961</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45963.699391087961</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45963.699391087961</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45963.699391087961</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45963.699391087961</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45963.699391087961</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45963.699391087961</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45963.699391087961</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45963.699391087961</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45963.699391087961</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45963.699391087961</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45963.699391087961</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45963.699391087961</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45963.699391087961</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45963.699391087961</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45963.699391087961</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45963.699391087961</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45963.699391087961</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45963.699391087961</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45963.699391087961</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45963.699391087961</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45963.699391087961</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45963.699391087961</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45963.699391087961</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45963.699391087961</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45963.699391087961</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45963.699391087961</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45963.699391087961</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45963.699391087961</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45963.699391087961</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45963.699391087961</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45963.699391087961</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45963.699391087961</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45963.699391087961</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45963.699391087961</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45963.699391087961</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45963.699391087961</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45963.699391087961</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45963.699391087961</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45963.699391087961</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45963.699391087961</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45963.699391087961</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45963.699391087961</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45963.699391087961</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45963.699391087961</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45963.699391087961</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45963.699391087961</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45963.699391087961</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45963.699391087961</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45963.699391087961</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45963.699391087961</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45963.699391087961</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45963.699391087961</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45963.699391087961</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45963.699391087961</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45963.699391087961</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45963.699391087961</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45963.699391087961</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45963.699391087961</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45963.699391087961</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45963.699391087961</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45963.699391087961</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45963.699391087961</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45963.699391087961</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45963.699391087961</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45963.699391087961</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45963.699391087961</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45963.699391087961</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45963.699391087961</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45963.699391087961</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45963.699391087961</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45963.699391087961</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45963.699391087961</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45963.699391087961</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45963.699391087961</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45963.699391087961</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45963.699391087961</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45963.699391087961</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45963.699391087961</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45963.699391087961</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45963.699391087961</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45963.699391087961</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45963.699391087961</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45963.699391087961</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45963.699391087961</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45963.699391087961</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45963.699391087961</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45963.699391087961</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45963.699391087961</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45963.699391087961</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45963.699391087961</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45963.699391087961</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45963.699391087961</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45963.699391087961</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45963.699391087961</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45963.699391087961</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45963.699391087961</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45963.699391087961</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45963.699391087961</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45963.699391087961</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45963.699391087961</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45963.699391087961</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45963.699391087961</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45963.699391087961</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45963.699391087961</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45963.699391087961</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45963.699391087961</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45963.699391087961</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45963.699391087961</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45963.699391087961</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45963.699391087961</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45963.699391087961</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45963.699391087961</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45963.699391087961</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45963.699391087961</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45963.699391087961</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45963.699391087961</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45963.699391087961</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45963.699391087961</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45963.699391087961</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45963.699391087961</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45963.699391087961</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45963.699391087961</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45963.699391087961</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45963.699391087961</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45963.699391087961</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45963.699391087961</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45963.699391087961</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45963.699391087961</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45963.699391087961</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45963.699391087961</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45963.699391087961</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45963.699391087961</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45963.699391087961</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45963.699391087961</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45963.699391087961</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45963.699391087961</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45963.699391087961</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45963.699391087961</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45963.699391087961</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45963.699391087961</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45963.699391087961</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45963.699391087961</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45963.699391087961</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45963.699391087961</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45963.699391087961</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45963.699391087961</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45963.699391087961</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45963.699391087961</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45963.699391087961</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45963.699391087961</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45963.699391087961</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45963.699391087961</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45963.699391087961</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45963.699391087961</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45963.699391087961</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45963.699391087961</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45963.699391087961</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45963.699391087961</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45963.699391087961</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45963.699391087961</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45963.699391087961</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45963.699391087961</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45963.699391087961</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45963.699391087961</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45963.699391087961</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45963.699391087961</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45963.699391087961</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45963.699391087961</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45963.699391087961</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45963.699391087961</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45963.699391087961</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45963.699391087961</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45963.699391087961</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45963.699391087961</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45963.699391087961</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45963.699391087961</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45963.699391087961</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45963.699391087961</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45963.699391087961</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45963.699391087961</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45963.699391087961</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45963.699391087961</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45963.699391087961</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45963.699391087961</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45963.699391087961</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45963.699391087961</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45963.699391087961</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45963.699391087961</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45963.699391087961</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45963.699391087961</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45963.699391087961</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45963.699391087961</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45963.699391087961</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45963.699391087961</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45963.699391087961</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45963.699391087961</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45963.699391087961</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45963.699391087961</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45963.699391087961</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45963.699391087961</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45963.699391087961</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45963.699391087961</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45963.699391087961</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45963.699391087961</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45963.699391087961</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45963.699391087961</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45963.699391087961</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45963.699391087961</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45963.699391087961</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45963.699391087961</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45963.699391087961</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45963.699391087961</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45963.699391087961</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45963.699391087961</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45963.699391087961</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45963.699391087961</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45963.699391087961</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45963.699391087961</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45963.699391087961</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45963.699391087961</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45963.699391087961</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45963.699391087961</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45963.699391087961</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45963.699391087961</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45963.699391087961</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45963.699391087961</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45963.699391087961</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45963.699391087961</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45963.699391087961</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45963.699391087961</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45963.699391087961</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45963.699391087961</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45963.699391087961</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45963.699391087961</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45963.699391087961</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45963.699391087961</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45963.699391087961</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45963.699391087961</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45963.699391087961</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45963.699391087961</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45963.699391087961</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45963.699391087961</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45963.699391087961</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45963.699391087961</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45963.699391087961</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45963.699391087961</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45963.699391087961</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45963.699391087961</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45963.699391087961</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45963.699391087961</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45963.699391087961</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45963.699391087961</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45963.699391087961</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45963.699391087961</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45963.699391087961</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45963.699391087961</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45963.699391087961</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45963.699391087961</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45963.699391087961</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45963.699391087961</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45963.699391087961</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45963.699391087961</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45963.699391087961</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45963.699391087961</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45963.699391087961</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45963.699391087961</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45963.699391087961</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45963.699391087961</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45963.699391087961</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45963.699391087961</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45963.699391087961</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45963.699391087961</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45963.699391087961</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45963.699391087961</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45963.699391087961</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45963.699391087961</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45963.699391087961</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45963.699391087961</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45963.699391087961</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45963.699391087961</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45963.699391087961</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45963.699391087961</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45963.699391087961</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45963.699391087961</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45963.699391087961</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45963.699391087961</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45963.699391087961</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45963.699391087961</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45963.699391087961</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45963.699391087961</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45963.699391087961</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45963.699391087961</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45963.699391087961</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45963.699391087961</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45963.699391087961</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45963.699391087961</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45963.699391087961</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45963.699391087961</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45963.699391087961</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45963.699391087961</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45963.699391087961</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45963.699391087961</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45963.699391087961</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45963.699391087961</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45963.699391087961</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45963.699391087961</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45963.699391087961</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45963.699391087961</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45963.699391087961</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45963.699391087961</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45963.699391087961</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45963.699391087961</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45963.699391087961</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45963.699391087961</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45963.699391087961</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45963.699391087961</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45963.699391087961</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45963.699391087961</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45963.699391087961</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45963.699391087961</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45963.699391087961</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45963.699391087961</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45963.699391087961</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45963.699391087961</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45963.699391087961</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45963.699391087961</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45963.699391087961</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45963.699391087961</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45963.699391087961</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45963.699391087961</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45963.699391087961</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45963.699391087961</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45963.699391087961</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45963.699391087961</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45963.699391087961</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45963.699391087961</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45963.699391087961</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45963.699391087961</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45963.699391087961</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45963.699391087961</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45963.699391087961</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45963.699391087961</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45963.699391087961</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45963.699391087961</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45963.699391087961</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45963.699391087961</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45963.699391087961</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45963.699391087961</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45963.699391087961</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45963.699391087961</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45963.699391087961</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45963.699391087961</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45963.699391087961</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45963.699391087961</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45963.699391087961</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45963.699391087961</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45963.699391087961</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45963.699391087961</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45963.699391087961</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45963.699391087961</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45963.699391087961</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45963.699391087961</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45963.699391087961</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45963.699391087961</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45963.699391087961</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45963.699391087961</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45963.699391087961</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45963.699391087961</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45963.699391087961</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45963.699391087961</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45963.699391087961</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45963.699391087961</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45963.699391087961</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45963.699391087961</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45963.699391087961</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45963.699391087961</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45963.699391087961</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45963.699391087961</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45963.699391087961</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45963.699391087961</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45963.699391087961</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45963.699391087961</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45963.699391087961</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45963.699391087961</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45963.699391087961</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45963.699391087961</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45963.699391087961</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45963.699391087961</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45963.699391087961</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45963.699391087961</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45963.699391087961</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45963.699391087961</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45963.699391087961</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45963.699391087961</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45963.699391087961</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45963.699391087961</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45963.699391087961</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45963.699391087961</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45963.699391087961</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45963.699391087961</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45963.699391087961</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45963.699391087961</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45963.699391087961</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45963.699391087961</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45963.699391087961</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45963.699391087961</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45963.699391087961</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45963.699391087961</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45963.699391087961</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45963.699391087961</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45963.699391087961</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45963.699391087961</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45963.699391087961</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45963.699391087961</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45963.699391087961</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45963.699391087961</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45963.699391087961</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45963.699391087961</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45963.699391087961</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45963.699391087961</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45963.699391087961</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45963.699391087961</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45963.699391087961</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45963.699391087961</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45963.699391087961</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45963.699391087961</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45963.699391087961</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45963.699391087961</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45963.699391087961</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45963.699391087961</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45963.699391087961</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45963.699391087961</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45963.699391087961</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45963.699391087961</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45963.699391087961</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45963.699391087961</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45963.699391087961</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45963.699391087961</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45963.699391087961</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45963.699391087961</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45963.699391087961</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45963.699391087961</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45963.699391087961</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45963.699391087961</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45963.699391087961</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45963.699391087961</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45963.699391087961</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45963.699391087961</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45963.699391087961</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45963.699391087961</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45963.699391087961</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45963.699391087961</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45963.699391087961</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45963.699391087961</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45963.699391087961</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45963.699391087961</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45963.699391087961</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45963.699391087961</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45963.699391087961</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45963.699391087961</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45963.699391087961</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45963.699391087961</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45963.699391087961</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45963.699391087961</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45963.699391087961</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45963.699391087961</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45963.699391087961</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45963.699391087961</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45963.699391087961</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45963.699391087961</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45963.699391087961</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45963.699391087961</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45963.699391087961</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45963.699391087961</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45963.699391087961</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45963.699391087961</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45963.699391087961</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45963.699391087961</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45963.699391087961</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45963.699391087961</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45963.699391087961</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8"/>
  <sheetViews>
    <sheetView workbookViewId="0">
      <selection activeCell="G10" sqref="G1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2.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39107</v>
      </c>
      <c r="B2" s="93" t="str">
        <f>IFERROR(VLOOKUP(D2,DB!A:K,11,0),"")</f>
        <v>R4</v>
      </c>
      <c r="C2" s="96">
        <v>1</v>
      </c>
      <c r="D2" s="93" t="s">
        <v>35092</v>
      </c>
      <c r="E2" s="97" t="s">
        <v>39021</v>
      </c>
      <c r="F2" s="98">
        <v>45703.480717592596</v>
      </c>
      <c r="G2" s="99">
        <f ca="1">IFERROR(NOW()-F2,"")</f>
        <v>260.21867349536478</v>
      </c>
      <c r="H2" s="98">
        <v>45703.474768518521</v>
      </c>
      <c r="I2" s="98" t="str">
        <f>IFERROR(VLOOKUP(D2,DB!A:F,6,0),"")</f>
        <v>SCECO</v>
      </c>
      <c r="J2" s="98" t="str">
        <f>IFERROR(VLOOKUP(D2,DB!A:G,7,0),"")</f>
        <v>Dead</v>
      </c>
      <c r="K2" s="100" t="s">
        <v>39108</v>
      </c>
      <c r="L2" s="93" t="str">
        <f>IFERROR(VLOOKUP(D2,DB!A:I,9,0),"")</f>
        <v>Latis</v>
      </c>
    </row>
    <row r="3" spans="1:16" ht="15" customHeight="1">
      <c r="A3" s="118" t="s">
        <v>39109</v>
      </c>
      <c r="B3" s="118" t="str">
        <f>IFERROR(VLOOKUP(D3,DB!A:K,11,0),"")</f>
        <v>R4</v>
      </c>
      <c r="C3" s="119">
        <v>1</v>
      </c>
      <c r="D3" s="120" t="s">
        <v>29013</v>
      </c>
      <c r="E3" s="97" t="s">
        <v>39021</v>
      </c>
      <c r="F3" s="122">
        <v>45963.596805555557</v>
      </c>
      <c r="G3" s="123">
        <f ca="1">IFERROR(NOW()-F3,"")</f>
        <v>0.10258553240419133</v>
      </c>
      <c r="H3" s="122">
        <v>45963.586377314816</v>
      </c>
      <c r="I3" s="118" t="str">
        <f>IFERROR(VLOOKUP(D3,DB!A:F,6,0),"")</f>
        <v>SCECO</v>
      </c>
      <c r="J3" s="118" t="str">
        <f>IFERROR(VLOOKUP(D3,DB!A:G,7,0),"")</f>
        <v>Dead</v>
      </c>
      <c r="K3" s="124" t="s">
        <v>39110</v>
      </c>
      <c r="L3" s="120" t="str">
        <f>IFERROR(VLOOKUP(D3,DB!A:I,9,0),"")</f>
        <v>Latis</v>
      </c>
    </row>
    <row r="4" spans="1:16" ht="15" customHeight="1">
      <c r="A4" s="118" t="s">
        <v>39111</v>
      </c>
      <c r="B4" s="118" t="str">
        <f>IFERROR(VLOOKUP(D4,DB!A:K,11,0),"")</f>
        <v>R4</v>
      </c>
      <c r="C4" s="119">
        <v>3</v>
      </c>
      <c r="D4" s="120" t="s">
        <v>30476</v>
      </c>
      <c r="E4" s="97" t="s">
        <v>39021</v>
      </c>
      <c r="F4" s="122">
        <v>45963.627303240741</v>
      </c>
      <c r="G4" s="123">
        <f ca="1">IFERROR(NOW()-F4,"")</f>
        <v>7.2087847220245749E-2</v>
      </c>
      <c r="H4" s="122">
        <v>45963.609317129631</v>
      </c>
      <c r="I4" s="118" t="str">
        <f>IFERROR(VLOOKUP(D4,DB!A:F,6,0),"")</f>
        <v>SCECO</v>
      </c>
      <c r="J4" s="118" t="str">
        <f>IFERROR(VLOOKUP(D4,DB!A:G,7,0),"")</f>
        <v>In progress</v>
      </c>
      <c r="K4" s="124" t="s">
        <v>39110</v>
      </c>
      <c r="L4" s="120" t="str">
        <f>IFERROR(VLOOKUP(D4,DB!A:I,9,0),"")</f>
        <v>Latis</v>
      </c>
    </row>
    <row r="5" spans="1:16" ht="15" customHeight="1">
      <c r="A5" s="118"/>
      <c r="B5" s="118" t="str">
        <f>IFERROR(VLOOKUP(D5,DB!A:K,11,0),"")</f>
        <v/>
      </c>
      <c r="C5" s="119"/>
      <c r="D5" s="120"/>
      <c r="E5" s="97" t="s">
        <v>39021</v>
      </c>
      <c r="F5" s="122"/>
      <c r="G5" s="123">
        <f ca="1">IFERROR(NOW()-F5,"")</f>
        <v>45963.699391087961</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t="s">
        <v>39021</v>
      </c>
      <c r="F6" s="122"/>
      <c r="G6" s="123">
        <f ca="1">IFERROR(NOW()-F6,"")</f>
        <v>45963.699391087961</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45963.699391087961</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45963.699391087961</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45963.699391087961</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45963.699391087961</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45963.699391087961</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45963.699391087961</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45963.699391087961</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45963.699391087961</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45963.699391087961</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45963.699391087961</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45963.699391087961</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45963.699391087961</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45963.699391087961</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45963.699391087961</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45963.699391087961</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45963.699391087961</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45963.699391087961</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45963.699391087961</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45963.699391087961</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45963.699391087961</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45963.699391087961</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45963.699391087961</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45963.699391087961</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45963.699391087961</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45963.699391087961</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45963.699391087961</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45963.699391087961</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45963.699391087961</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45963.699391087961</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45963.699391087961</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45963.699391087961</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45963.699391087961</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45963.699391087961</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45963.699391087961</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45963.699391087961</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45963.699391087961</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45963.699391087961</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45963.699391087961</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45963.699391087961</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45963.699391087961</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45963.699391087961</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45963.699391087961</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45963.699391087961</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45963.699391087961</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45963.699391087961</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45963.699391087961</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45963.699391087961</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45963.699391087961</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45963.699391087961</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45963.699391087961</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45963.699391087961</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45963.699391087961</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45963.699391087961</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45963.699391087961</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45963.699391087961</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45963.699391087961</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45963.699391087961</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45963.699391087961</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45963.699391087961</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45963.699391087961</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45963.699391087961</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45963.699391087961</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45963.699391087961</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45963.699391087961</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45963.699391087961</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45963.699391087961</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45963.699391087961</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45963.699391087961</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45963.699391087961</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45963.699391087961</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45963.699391087961</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45963.699391087961</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45963.699391087961</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45963.699391087961</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45963.699391087961</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45963.699391087961</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45963.699391087961</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45963.699391087961</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45963.699391087961</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45963.699391087961</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45963.699391087961</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45963.699391087961</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45963.699391087961</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45963.699391087961</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45963.699391087961</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45963.699391087961</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45963.699391087961</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45963.699391087961</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45963.699391087961</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45963.699391087961</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45963.699391087961</v>
      </c>
      <c r="H97" s="122"/>
      <c r="I97" s="118" t="str">
        <f>IFERROR(VLOOKUP(D97,DB!A:F,6,0),"")</f>
        <v/>
      </c>
      <c r="J97" s="118" t="str">
        <f>IFERROR(VLOOKUP(D97,DB!A:G,7,0),"")</f>
        <v/>
      </c>
      <c r="K97" s="124"/>
      <c r="L97" s="120" t="str">
        <f>IFERROR(VLOOKUP(D97,DB!A:I,9,0),"")</f>
        <v/>
      </c>
    </row>
    <row r="98" spans="1:12" ht="15" customHeight="1">
      <c r="A98" s="125"/>
      <c r="B98" s="125" t="str">
        <f>IFERROR(VLOOKUP(D98,DB!A:K,11,0),"")</f>
        <v/>
      </c>
      <c r="C98" s="126"/>
      <c r="D98" s="127"/>
      <c r="E98" s="128"/>
      <c r="F98" s="129"/>
      <c r="G98" s="130">
        <f ca="1">IFERROR(NOW()-F98,"")</f>
        <v>45963.699391087961</v>
      </c>
      <c r="H98" s="129"/>
      <c r="I98" s="125" t="str">
        <f>IFERROR(VLOOKUP(D98,DB!A:F,6,0),"")</f>
        <v/>
      </c>
      <c r="J98" s="125" t="str">
        <f>IFERROR(VLOOKUP(D98,DB!A:G,7,0),"")</f>
        <v/>
      </c>
      <c r="K98" s="131"/>
      <c r="L98" s="127" t="str">
        <f>IFERROR(VLOOKUP(D98,DB!A:I,9,0),"")</f>
        <v/>
      </c>
    </row>
  </sheetData>
  <dataValidations count="2">
    <dataValidation allowBlank="1" showInputMessage="1" showErrorMessage="1" sqref="E1" xr:uid="{A4F81451-56CC-4543-9497-104C4E44EE4B}"/>
    <dataValidation type="list" allowBlank="1" showInputMessage="1" showErrorMessage="1" sqref="E2:E2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3"/>
  <sheetViews>
    <sheetView workbookViewId="0">
      <selection activeCell="K6" sqref="K6"/>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39112</v>
      </c>
      <c r="B2" s="37" t="str">
        <f>IFERROR(VLOOKUP(D2,DB!A:K,11,0),"")</f>
        <v>R5</v>
      </c>
      <c r="C2" s="37">
        <v>3</v>
      </c>
      <c r="D2" s="117" t="s">
        <v>36011</v>
      </c>
      <c r="E2" s="37" t="s">
        <v>39021</v>
      </c>
      <c r="F2" s="38">
        <v>45891.832060185188</v>
      </c>
      <c r="G2" s="143">
        <f ca="1">IFERROR(NOW()-F2,"")</f>
        <v>71.867330902772665</v>
      </c>
      <c r="H2" s="38">
        <v>45891.790393518517</v>
      </c>
      <c r="I2" s="37" t="str">
        <f>IFERROR(VLOOKUP(D2,DB!A:F,6,0),"")</f>
        <v>Generator-SG</v>
      </c>
      <c r="J2" s="37" t="str">
        <f>IFERROR(VLOOKUP(D2,DB!A:G,7,0),"")</f>
        <v>Vandalized</v>
      </c>
      <c r="K2" s="37" t="s">
        <v>39113</v>
      </c>
      <c r="L2" s="37" t="str">
        <f>IFERROR(VLOOKUP(D2,DB!A:I,9,0),"")</f>
        <v>Latis</v>
      </c>
      <c r="M2" s="116"/>
    </row>
    <row r="3" spans="1:13" ht="30.75">
      <c r="A3" s="37" t="s">
        <v>39114</v>
      </c>
      <c r="B3" s="37" t="str">
        <f>IFERROR(VLOOKUP(D3,DB!A:K,11,0),"")</f>
        <v>R5</v>
      </c>
      <c r="C3" s="37">
        <v>1</v>
      </c>
      <c r="D3" s="37" t="s">
        <v>33268</v>
      </c>
      <c r="E3" s="37" t="s">
        <v>39100</v>
      </c>
      <c r="F3" s="38">
        <v>45926.188877314817</v>
      </c>
      <c r="G3" s="143">
        <f t="shared" ref="G3" ca="1" si="0">IFERROR(NOW()-F3,"")</f>
        <v>37.510513773144339</v>
      </c>
      <c r="H3" s="38">
        <v>45926.158159722225</v>
      </c>
      <c r="I3" s="37" t="str">
        <f>IFERROR(VLOOKUP(D3,DB!A:F,6,0),"")</f>
        <v>SCECO</v>
      </c>
      <c r="J3" s="37" t="str">
        <f>IFERROR(VLOOKUP(D3,DB!A:G,7,0),"")</f>
        <v>Good</v>
      </c>
      <c r="K3" s="37" t="s">
        <v>39115</v>
      </c>
      <c r="L3" s="37" t="str">
        <f>IFERROR(VLOOKUP(D3,DB!A:I,9,0),"")</f>
        <v>Latis</v>
      </c>
      <c r="M3" s="116"/>
    </row>
    <row r="4" spans="1:13" ht="48" customHeight="1">
      <c r="A4" s="151" t="s">
        <v>39116</v>
      </c>
      <c r="B4" s="151" t="str">
        <f>IFERROR(VLOOKUP(D4,DB!A:K,11,0),"")</f>
        <v>R5</v>
      </c>
      <c r="C4" s="151">
        <v>1</v>
      </c>
      <c r="D4" s="151" t="s">
        <v>34758</v>
      </c>
      <c r="E4" s="151" t="s">
        <v>39100</v>
      </c>
      <c r="F4" s="152">
        <v>45948.661111111112</v>
      </c>
      <c r="G4" s="153">
        <f ca="1">IFERROR(NOW()-F4,"")</f>
        <v>15.038279976848571</v>
      </c>
      <c r="H4" s="152">
        <v>45948.661111111112</v>
      </c>
      <c r="I4" s="151" t="str">
        <f>IFERROR(VLOOKUP(D4,DB!A:F,6,0),"")</f>
        <v>SCECO</v>
      </c>
      <c r="J4" s="151" t="str">
        <f>IFERROR(VLOOKUP(D4,DB!A:G,7,0),"")</f>
        <v>Dead</v>
      </c>
      <c r="K4" s="151" t="s">
        <v>39117</v>
      </c>
      <c r="L4" s="151" t="str">
        <f>IFERROR(VLOOKUP(D4,DB!A:I,9,0),"")</f>
        <v>Latis</v>
      </c>
    </row>
    <row r="5" spans="1:13" ht="15">
      <c r="A5" s="151"/>
      <c r="B5" s="151" t="str">
        <f>IFERROR(VLOOKUP(D5,DB!A:K,11,0),"")</f>
        <v/>
      </c>
      <c r="C5" s="151"/>
      <c r="D5" s="151"/>
      <c r="E5" s="151"/>
      <c r="F5" s="152"/>
      <c r="G5" s="153">
        <f ca="1">IFERROR(NOW()-F5,"")</f>
        <v>45963.699391087961</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45963.699391087961</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45963.699391087961</v>
      </c>
      <c r="H7" s="152"/>
      <c r="I7" s="151" t="str">
        <f>IFERROR(VLOOKUP(D7,DB!A:F,6,0),"")</f>
        <v/>
      </c>
      <c r="J7" s="151" t="str">
        <f>IFERROR(VLOOKUP(D7,DB!A:G,7,0),"")</f>
        <v/>
      </c>
      <c r="K7" s="151"/>
      <c r="L7" s="151" t="str">
        <f>IFERROR(VLOOKUP(D7,DB!A:I,9,0),"")</f>
        <v/>
      </c>
    </row>
    <row r="8" spans="1:13" ht="15.75">
      <c r="A8" s="151"/>
      <c r="B8" s="151" t="str">
        <f>IFERROR(VLOOKUP(D8,DB!A:K,11,0),"")</f>
        <v/>
      </c>
      <c r="C8" s="151"/>
      <c r="D8" s="175"/>
      <c r="E8" s="151"/>
      <c r="F8" s="152"/>
      <c r="G8" s="153">
        <f ca="1">IFERROR(NOW()-F8,"")</f>
        <v>45963.699391087961</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45963.699391087961</v>
      </c>
      <c r="H9" s="152"/>
      <c r="I9" s="151" t="str">
        <f>IFERROR(VLOOKUP(D9,DB!A:F,6,0),"")</f>
        <v/>
      </c>
      <c r="J9" s="151" t="str">
        <f>IFERROR(VLOOKUP(D9,DB!A:G,7,0),"")</f>
        <v/>
      </c>
      <c r="K9" s="151"/>
      <c r="L9" s="151" t="str">
        <f>IFERROR(VLOOKUP(D9,DB!A:I,9,0),"")</f>
        <v/>
      </c>
    </row>
    <row r="10" spans="1:13" ht="15">
      <c r="A10" s="151"/>
      <c r="B10" s="151" t="str">
        <f>IFERROR(VLOOKUP(D10,DB!A:K,11,0),"")</f>
        <v/>
      </c>
      <c r="C10" s="151"/>
      <c r="D10" s="174"/>
      <c r="E10" s="151"/>
      <c r="F10" s="152"/>
      <c r="G10" s="153">
        <f ca="1">IFERROR(NOW()-F10,"")</f>
        <v>45963.699391087961</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45963.699391087961</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45963.699391087961</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45963.699391087961</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45963.699391087961</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45963.699391087961</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45963.699391087961</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45963.699391087961</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45963.699391087961</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45963.699391087961</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45963.699391087961</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45963.699391087961</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45963.699391087961</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45963.699391087961</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45963.699391087961</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45963.699391087961</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45963.699391087961</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45963.699391087961</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45963.699391087961</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45963.699391087961</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45963.699391087961</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45963.699391087961</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45963.699391087961</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45963.699391087961</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45963.699391087961</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45963.699391087961</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45963.699391087961</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45963.699391087961</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45963.699391087961</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45963.699391087961</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45963.699391087961</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45963.699391087961</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45963.699391087961</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45963.699391087961</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45963.699391087961</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45963.699391087961</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45963.699391087961</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45963.699391087961</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45963.699391087961</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45963.699391087961</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45963.699391087961</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45963.699391087961</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45963.699391087961</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45963.699391087961</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45963.699391087961</v>
      </c>
      <c r="H54" s="152"/>
      <c r="I54" s="151" t="str">
        <f>IFERROR(VLOOKUP(D54,DB!A:F,6,0),"")</f>
        <v/>
      </c>
      <c r="J54" s="151" t="str">
        <f>IFERROR(VLOOKUP(D54,DB!A:G,7,0),"")</f>
        <v/>
      </c>
      <c r="K54" s="151"/>
      <c r="L54" s="151" t="str">
        <f>IFERROR(VLOOKUP(D54,DB!A:I,9,0),"")</f>
        <v/>
      </c>
    </row>
    <row r="55" spans="1:12" ht="15">
      <c r="A55" s="157"/>
      <c r="B55" s="157" t="str">
        <f>IFERROR(VLOOKUP(D55,DB!A:K,11,0),"")</f>
        <v/>
      </c>
      <c r="C55" s="157"/>
      <c r="D55" s="157"/>
      <c r="E55" s="157"/>
      <c r="F55" s="158"/>
      <c r="G55" s="159">
        <f ca="1">IFERROR(NOW()-F55,"")</f>
        <v>45963.699391087961</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45963.699391087961</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45963.699391087961</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45963.699391087961</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45963.699391087961</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45963.699391087961</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45963.699391087961</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45963.699391087961</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45963.699391087961</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45963.699391087961</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45963.699391087961</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45963.699391087961</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45963.699391087961</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45963.699391087961</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45963.699391087961</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45963.699391087961</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45963.699391087961</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45963.699391087961</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45963.699391087961</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45963.699391087961</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45963.699391087961</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45963.699391087961</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45963.699391087961</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45963.699391087961</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45963.699391087961</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45963.699391087961</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45963.699391087961</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45963.699391087961</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45963.699391087961</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45963.699391087961</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45963.699391087961</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45963.699391087961</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45963.699391087961</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45963.699391087961</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45963.699391087961</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45963.699391087961</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45963.699391087961</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45963.699391087961</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45963.699391087961</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45963.699391087961</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45963.699391087961</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45963.699391087961</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45963.699391087961</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45963.699391087961</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45963.699391087961</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45963.699391087961</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45963.699391087961</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45963.699391087961</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45963.699391087961</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45963.699391087961</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45963.699391087961</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45963.699391087961</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45963.699391087961</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45963.699391087961</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45963.699391087961</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45963.699391087961</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45963.699391087961</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45963.699391087961</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45963.699391087961</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45963.699391087961</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45963.699391087961</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45963.699391087961</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45963.699391087961</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45963.699391087961</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45963.699391087961</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45963.699391087961</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45963.699391087961</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45963.699391087961</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45963.699391087961</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45963.699391087961</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45963.699391087961</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45963.699391087961</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45963.699391087961</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45963.699391087961</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45963.699391087961</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45963.699391087961</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45963.699391087961</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45963.699391087961</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45963.699391087961</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45963.699391087961</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45963.699391087961</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45963.699391087961</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45963.699391087961</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45963.699391087961</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45963.699391087961</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45963.699391087961</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45963.699391087961</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45963.699391087961</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45963.699391087961</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45963.699391087961</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45963.699391087961</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45963.699391087961</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45963.699391087961</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45963.699391087961</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45963.699391087961</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45963.699391087961</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45963.699391087961</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45963.699391087961</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45963.699391087961</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45963.699391087961</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45963.699391087961</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45963.699391087961</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45963.699391087961</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45963.699391087961</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45963.699391087961</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45963.699391087961</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45963.699391087961</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45963.699391087961</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45963.699391087961</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45963.699391087961</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45963.699391087961</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45963.699391087961</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45963.699391087961</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45963.699391087961</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45963.699391087961</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45963.699391087961</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45963.699391087961</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45963.699391087961</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45963.699391087961</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45963.699391087961</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45963.699391087961</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45963.699391087961</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45963.699391087961</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45963.699391087961</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45963.699391087961</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45963.699391087961</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45963.699391087961</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45963.699391087961</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45963.699391087961</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45963.699391087961</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45963.699391087961</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45963.699391087961</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45963.699391087961</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45963.699391087961</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45963.699391087961</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45963.699391087961</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45963.699391087961</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45963.699391087961</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45963.699391087961</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45963.699391087961</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45963.699391087961</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45963.699391087961</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45963.699391087961</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45963.699391087961</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45963.699391087961</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45963.699391087961</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45963.699391087961</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45963.699391087961</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45963.699391087961</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45963.699391087961</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45963.699391087961</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45963.699391087961</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45963.699391087961</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45963.699391087961</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45963.699391087961</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45963.699391087961</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45963.699391087961</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45963.699391087961</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45963.699391087961</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45963.699391087961</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45963.699391087961</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45963.699391087961</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45963.699391087961</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45963.699391087961</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45963.699391087961</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45963.699391087961</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45963.699391087961</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45963.699391087961</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45963.699391087961</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45963.699391087961</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45963.699391087961</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45963.699391087961</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45963.699391087961</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45963.699391087961</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45963.699391087961</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45963.699391087961</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45963.699391087961</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45963.699391087961</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45963.699391087961</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45963.699391087961</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45963.699391087961</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45963.699391087961</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45963.699391087961</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45963.699391087961</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45963.699391087961</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45963.699391087961</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45963.699391087961</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45963.699391087961</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45963.699391087961</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45963.699391087961</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45963.699391087961</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45963.699391087961</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45963.699391087961</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45963.699391087961</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45963.699391087961</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45963.699391087961</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45963.699391087961</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45963.699391087961</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45963.699391087961</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45963.699391087961</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45963.699391087961</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45963.699391087961</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45963.699391087961</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45963.699391087961</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45963.699391087961</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45963.699391087961</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45963.699391087961</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45963.699391087961</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45963.699391087961</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45963.699391087961</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45963.699391087961</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45963.699391087961</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45963.699391087961</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45963.699391087961</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45963.699391087961</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45963.699391087961</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45963.699391087961</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45963.699391087961</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45963.699391087961</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45963.699391087961</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45963.699391087961</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45963.699391087961</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45963.699391087961</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45963.699391087961</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45963.699391087961</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45963.699391087961</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45963.699391087961</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45963.699391087961</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45963.699391087961</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45963.699391087961</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45963.699391087961</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45963.699391087961</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45963.699391087961</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45963.699391087961</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45963.699391087961</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45963.699391087961</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45963.699391087961</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45963.699391087961</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45963.699391087961</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45963.699391087961</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45963.699391087961</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45963.699391087961</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45963.699391087961</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45963.699391087961</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45963.699391087961</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45963.699391087961</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45963.699391087961</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45963.699391087961</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45963.699391087961</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45963.699391087961</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45963.699391087961</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45963.699391087961</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45963.699391087961</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45963.699391087961</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45963.699391087961</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45963.699391087961</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45963.699391087961</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45963.699391087961</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45963.699391087961</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45963.699391087961</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45963.699391087961</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45963.699391087961</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45963.699391087961</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45963.699391087961</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45963.699391087961</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45963.699391087961</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45963.699391087961</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45963.699391087961</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45963.699391087961</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45963.699391087961</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45963.699391087961</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45963.699391087961</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45963.699391087961</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45963.699391087961</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45963.699391087961</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45963.699391087961</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45963.699391087961</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45963.699391087961</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45963.699391087961</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45963.699391087961</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45963.699391087961</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45963.699391087961</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45963.699391087961</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45963.699391087961</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45963.699391087961</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45963.699391087961</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45963.699391087961</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45963.699391087961</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45963.699391087961</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45963.699391087961</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45963.699391087961</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45963.699391087961</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45963.699391087961</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45963.699391087961</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45963.699391087961</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45963.699391087961</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45963.699391087961</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45963.699391087961</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45963.699391087961</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45963.699391087961</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45963.699391087961</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45963.699391087961</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45963.699391087961</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45963.699391087961</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45963.699391087961</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45963.699391087961</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45963.699391087961</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45963.699391087961</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45963.699391087961</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45963.699391087961</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45963.699391087961</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45963.699391087961</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45963.699391087961</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45963.699391087961</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45963.699391087961</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45963.699391087961</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45963.699391087961</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45963.699391087961</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45963.699391087961</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45963.699391087961</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45963.699391087961</v>
      </c>
      <c r="H375" s="158"/>
      <c r="I375" s="157" t="str">
        <f>IFERROR(VLOOKUP(D375,DB!A:F,6,0),"")</f>
        <v/>
      </c>
      <c r="J375" s="157" t="str">
        <f>IFERROR(VLOOKUP(D375,DB!A:G,7,0),"")</f>
        <v/>
      </c>
      <c r="K375" s="157"/>
      <c r="L375" s="157" t="str">
        <f>IFERROR(VLOOKUP(D375,DB!A:I,9,0),"")</f>
        <v/>
      </c>
    </row>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5" ht="15"/>
    <row r="486" ht="15"/>
    <row r="488" ht="15"/>
    <row r="489" ht="15"/>
    <row r="490" ht="15"/>
    <row r="491" ht="15"/>
    <row r="493" ht="15"/>
    <row r="494" ht="15"/>
    <row r="501" ht="15"/>
    <row r="502" ht="15"/>
    <row r="503" ht="15"/>
    <row r="504" ht="15"/>
    <row r="505" ht="15"/>
    <row r="506" ht="15"/>
    <row r="509" ht="15"/>
    <row r="510" ht="15"/>
    <row r="511" ht="15"/>
    <row r="512" ht="15"/>
    <row r="513" ht="15"/>
    <row r="514" ht="15"/>
    <row r="515" ht="15"/>
    <row r="516" ht="15"/>
    <row r="517" ht="15"/>
    <row r="518" ht="15"/>
    <row r="519" ht="15"/>
    <row r="520"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6" ht="15"/>
    <row r="577" ht="15"/>
    <row r="614" ht="15"/>
    <row r="615" ht="15"/>
    <row r="616" ht="15"/>
    <row r="617" ht="15"/>
    <row r="618" ht="15"/>
    <row r="619" ht="15"/>
    <row r="620" ht="15"/>
    <row r="621" ht="15"/>
    <row r="622" ht="15"/>
    <row r="623"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4" ht="15"/>
    <row r="705" ht="15"/>
    <row r="706" ht="15"/>
    <row r="708" ht="15"/>
    <row r="709"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2" ht="15"/>
    <row r="743" ht="15"/>
    <row r="913" ht="15"/>
    <row r="914" ht="15"/>
    <row r="915" ht="15"/>
    <row r="916" ht="15"/>
    <row r="917" ht="15"/>
    <row r="918" ht="15"/>
    <row r="924" ht="15"/>
    <row r="925" ht="15"/>
    <row r="926" ht="15"/>
    <row r="927" ht="15"/>
    <row r="928" ht="15"/>
    <row r="929" ht="15"/>
    <row r="930"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1" ht="15"/>
    <row r="982" ht="15"/>
    <row r="988" ht="15"/>
    <row r="989" ht="15"/>
    <row r="991" ht="15"/>
    <row r="992" ht="15"/>
    <row r="993" ht="15"/>
    <row r="994" ht="15"/>
    <row r="995" ht="15"/>
    <row r="996" ht="15"/>
    <row r="997" ht="15"/>
    <row r="999" ht="15"/>
    <row r="1000" ht="15"/>
    <row r="1001"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70" ht="15"/>
    <row r="1071" ht="15"/>
    <row r="1072" ht="15"/>
    <row r="1073" ht="15"/>
    <row r="1074" ht="15"/>
    <row r="1075" ht="15"/>
    <row r="1076" ht="15"/>
    <row r="1077" ht="15"/>
    <row r="1078" ht="15"/>
    <row r="1079" ht="15"/>
    <row r="1080" ht="15"/>
    <row r="1081" ht="15"/>
    <row r="1082" ht="15"/>
    <row r="1083" ht="15"/>
    <row r="1085" ht="15"/>
    <row r="1086" ht="15"/>
    <row r="1087" ht="15"/>
    <row r="1088" ht="15"/>
    <row r="1089" ht="15"/>
    <row r="1090" ht="15"/>
    <row r="1091" ht="15"/>
    <row r="1092" ht="15"/>
    <row r="1093" ht="15"/>
    <row r="1094" ht="15"/>
    <row r="1095" ht="15"/>
    <row r="1096" ht="15"/>
    <row r="1099" ht="15"/>
    <row r="1100" ht="15"/>
    <row r="1101" ht="15"/>
    <row r="1102" ht="15"/>
    <row r="1103" ht="15"/>
    <row r="1104" ht="15"/>
    <row r="1105" ht="15"/>
    <row r="1107" ht="15"/>
    <row r="1108" ht="15"/>
    <row r="1109" ht="15"/>
    <row r="1110" ht="15"/>
    <row r="1111" ht="15"/>
    <row r="1112" ht="15"/>
    <row r="1113" ht="15"/>
    <row r="1114" ht="15"/>
    <row r="1115" ht="15"/>
    <row r="1116" ht="15"/>
    <row r="1117" ht="15"/>
    <row r="1119" ht="15"/>
    <row r="1120" ht="15"/>
    <row r="1121" ht="15"/>
    <row r="1122" ht="15"/>
    <row r="1123" ht="15"/>
    <row r="1124" ht="15"/>
    <row r="1125" ht="15"/>
    <row r="1126" ht="15"/>
    <row r="1127" ht="15"/>
    <row r="1128" ht="15"/>
    <row r="1136" ht="15"/>
    <row r="1137" ht="15"/>
    <row r="1140" ht="15"/>
    <row r="1141" ht="15"/>
    <row r="1142" ht="15"/>
    <row r="1143" ht="15"/>
    <row r="1144" ht="15"/>
    <row r="1145" ht="15"/>
    <row r="1146" ht="15"/>
    <row r="1147" ht="15"/>
    <row r="1150" ht="15"/>
    <row r="1151" ht="15"/>
    <row r="1152" ht="15"/>
    <row r="1153" ht="15"/>
    <row r="1154" ht="15"/>
    <row r="1155" ht="15"/>
    <row r="1156" ht="15"/>
    <row r="1157" ht="15"/>
    <row r="1158" ht="15"/>
    <row r="1159" ht="15"/>
    <row r="1160" ht="15"/>
    <row r="1161" ht="15"/>
    <row r="1163" ht="15"/>
    <row r="1164" ht="15"/>
    <row r="1165" ht="15"/>
    <row r="1168" ht="15"/>
    <row r="1170" ht="15"/>
    <row r="1172" ht="15"/>
    <row r="1175" ht="15"/>
    <row r="1176" ht="15"/>
    <row r="1177" ht="15"/>
    <row r="1179" ht="15"/>
    <row r="1181" ht="15"/>
    <row r="1182" ht="15"/>
    <row r="1183" ht="15"/>
    <row r="1184" ht="15"/>
    <row r="1185" ht="15"/>
    <row r="1187" ht="15"/>
    <row r="1188" ht="15"/>
    <row r="1189" ht="15"/>
    <row r="1190" ht="15"/>
    <row r="1192" ht="15"/>
    <row r="1194" ht="15"/>
    <row r="1195" ht="15"/>
    <row r="1197" ht="15"/>
    <row r="1198" ht="15"/>
    <row r="1199" ht="15"/>
    <row r="1200" ht="15"/>
    <row r="1202" ht="15"/>
    <row r="1204" ht="15"/>
    <row r="1205" ht="15"/>
    <row r="1206" ht="15"/>
    <row r="1207" ht="15"/>
    <row r="1209" ht="15"/>
    <row r="1210" ht="15"/>
    <row r="1211" ht="15"/>
    <row r="1212" ht="15"/>
    <row r="1213" ht="15"/>
    <row r="1214" ht="15"/>
    <row r="1215" ht="15"/>
    <row r="1218" ht="15"/>
    <row r="1220" ht="15"/>
    <row r="1221" ht="15"/>
    <row r="1222" ht="15"/>
    <row r="1223" ht="15"/>
    <row r="1224" ht="15"/>
    <row r="1225" ht="15"/>
    <row r="1226" ht="15"/>
    <row r="1227" ht="15"/>
    <row r="1230" ht="15"/>
    <row r="1231" ht="15"/>
    <row r="1233" ht="15"/>
    <row r="1235" ht="15"/>
    <row r="1236" ht="15"/>
    <row r="1237" ht="15"/>
    <row r="1238" ht="15"/>
    <row r="1239" ht="15"/>
    <row r="1243" ht="15"/>
    <row r="1244" ht="15"/>
    <row r="1246" ht="15"/>
    <row r="1247" ht="15"/>
    <row r="1250" ht="15"/>
    <row r="1251" ht="15"/>
    <row r="1255" ht="15"/>
    <row r="1262" ht="15"/>
    <row r="1264" ht="15"/>
    <row r="1265" ht="15"/>
    <row r="1266" ht="15"/>
    <row r="1273" ht="15"/>
  </sheetData>
  <dataValidations count="2">
    <dataValidation allowBlank="1" showInputMessage="1" showErrorMessage="1" sqref="E1" xr:uid="{920C6338-E771-4DAE-8C89-92A9093EA4DE}"/>
    <dataValidation type="list" allowBlank="1" showInputMessage="1" showErrorMessage="1" sqref="E2:E3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8"/>
  <sheetViews>
    <sheetView tabSelected="1" workbookViewId="0">
      <selection activeCell="D4" sqref="D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39118</v>
      </c>
      <c r="B2" s="102" t="str">
        <f>IFERROR(VLOOKUP(D2,DB!A:K,11,0),"")</f>
        <v>R6</v>
      </c>
      <c r="C2" s="104">
        <v>1</v>
      </c>
      <c r="D2" s="102" t="s">
        <v>34850</v>
      </c>
      <c r="E2" s="102" t="s">
        <v>39119</v>
      </c>
      <c r="F2" s="106">
        <v>45963.62945601852</v>
      </c>
      <c r="G2" s="76">
        <f ca="1">IFERROR(NOW()-F2,"-")</f>
        <v>6.9934953702613711E-2</v>
      </c>
      <c r="H2" s="106">
        <v>45963.634062500001</v>
      </c>
      <c r="I2" s="102" t="str">
        <f>IFERROR(VLOOKUP(D2,DB!A:F,6,0),"")</f>
        <v>SCECO</v>
      </c>
      <c r="J2" s="169" t="str">
        <f>IFERROR(VLOOKUP(D2,DB!A:G,7,0),"")</f>
        <v>In progress</v>
      </c>
      <c r="K2" s="107" t="s">
        <v>39120</v>
      </c>
      <c r="L2" s="108" t="str">
        <f>IFERROR(VLOOKUP(D2,DB!A:I,9,0),"")</f>
        <v>Latis</v>
      </c>
    </row>
    <row r="3" spans="1:16383" ht="31.5" customHeight="1">
      <c r="A3" s="168"/>
      <c r="B3" s="169" t="str">
        <f>IFERROR(VLOOKUP(D3,DB!A:K,11,0),"")</f>
        <v/>
      </c>
      <c r="C3" s="170"/>
      <c r="D3" s="169" t="s">
        <v>39121</v>
      </c>
      <c r="E3" s="102"/>
      <c r="F3" s="171"/>
      <c r="G3" s="115">
        <f t="shared" ref="G3:G28" ca="1" si="0">IFERROR(NOW()-F3,"-")</f>
        <v>45963.699391087961</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45963.699391087961</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45963.699391087961</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45963.699391087961</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45963.699391087961</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45963.699391087961</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45963.699391087961</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45963.699391087961</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45963.699391087961</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45963.699391087961</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45963.699391087961</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45963.699391087961</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45963.699391087961</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t="shared" ca="1" si="0"/>
        <v>45963.699391087961</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t="shared" ca="1" si="0"/>
        <v>45963.699391087961</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t="shared" ca="1" si="0"/>
        <v>45963.699391087961</v>
      </c>
      <c r="H18" s="171"/>
      <c r="I18" s="169" t="str">
        <f>IFERROR(VLOOKUP(D18,DB!A:F,6,0),"")</f>
        <v/>
      </c>
      <c r="J18" s="169" t="str">
        <f>IFERROR(VLOOKUP(D18,DB!A:G,7,0),"")</f>
        <v/>
      </c>
      <c r="K18" s="172"/>
      <c r="L18" s="173" t="str">
        <f>IFERROR(VLOOKUP(D18,DB!A:I,9,0),"")</f>
        <v/>
      </c>
    </row>
    <row r="19" spans="1:12" ht="31.5" customHeight="1">
      <c r="A19" s="168"/>
      <c r="B19" s="169" t="str">
        <f>IFERROR(VLOOKUP(D19,DB!A:K,11,0),"")</f>
        <v/>
      </c>
      <c r="C19" s="170"/>
      <c r="D19" s="169"/>
      <c r="E19" s="102"/>
      <c r="F19" s="171"/>
      <c r="G19" s="115">
        <f t="shared" ca="1" si="0"/>
        <v>45963.699391087961</v>
      </c>
      <c r="H19" s="171"/>
      <c r="I19" s="169" t="str">
        <f>IFERROR(VLOOKUP(D19,DB!A:F,6,0),"")</f>
        <v/>
      </c>
      <c r="J19" s="169" t="str">
        <f>IFERROR(VLOOKUP(D19,DB!A:G,7,0),"")</f>
        <v/>
      </c>
      <c r="K19" s="172"/>
      <c r="L19" s="173" t="str">
        <f>IFERROR(VLOOKUP(D19,DB!A:I,9,0),"")</f>
        <v/>
      </c>
    </row>
    <row r="20" spans="1:12" ht="31.5" customHeight="1">
      <c r="A20" s="168"/>
      <c r="B20" s="169" t="str">
        <f>IFERROR(VLOOKUP(D20,DB!A:K,11,0),"")</f>
        <v/>
      </c>
      <c r="C20" s="170"/>
      <c r="D20" s="169"/>
      <c r="E20" s="102"/>
      <c r="F20" s="171"/>
      <c r="G20" s="115">
        <f t="shared" ca="1" si="0"/>
        <v>45963.699391087961</v>
      </c>
      <c r="H20" s="171"/>
      <c r="I20" s="169" t="str">
        <f>IFERROR(VLOOKUP(D20,DB!A:F,6,0),"")</f>
        <v/>
      </c>
      <c r="J20" s="169" t="str">
        <f>IFERROR(VLOOKUP(D20,DB!A:G,7,0),"")</f>
        <v/>
      </c>
      <c r="K20" s="172"/>
      <c r="L20" s="173" t="str">
        <f>IFERROR(VLOOKUP(D20,DB!A:I,9,0),"")</f>
        <v/>
      </c>
    </row>
    <row r="21" spans="1:12" ht="31.5" customHeight="1">
      <c r="A21" s="168"/>
      <c r="B21" s="169" t="str">
        <f>IFERROR(VLOOKUP(D21,DB!A:K,11,0),"")</f>
        <v/>
      </c>
      <c r="C21" s="170"/>
      <c r="D21" s="169"/>
      <c r="E21" s="102"/>
      <c r="F21" s="171"/>
      <c r="G21" s="115">
        <f t="shared" ca="1" si="0"/>
        <v>45963.699391087961</v>
      </c>
      <c r="H21" s="171"/>
      <c r="I21" s="169" t="str">
        <f>IFERROR(VLOOKUP(D21,DB!A:F,6,0),"")</f>
        <v/>
      </c>
      <c r="J21" s="169" t="str">
        <f>IFERROR(VLOOKUP(D21,DB!A:G,7,0),"")</f>
        <v/>
      </c>
      <c r="K21" s="172"/>
      <c r="L21" s="173" t="str">
        <f>IFERROR(VLOOKUP(D21,DB!A:I,9,0),"")</f>
        <v/>
      </c>
    </row>
    <row r="22" spans="1:12" ht="31.5" customHeight="1">
      <c r="A22" s="168"/>
      <c r="B22" s="169" t="str">
        <f>IFERROR(VLOOKUP(D22,DB!A:K,11,0),"")</f>
        <v/>
      </c>
      <c r="C22" s="170"/>
      <c r="D22" s="169"/>
      <c r="E22" s="102"/>
      <c r="F22" s="171"/>
      <c r="G22" s="115">
        <f t="shared" ca="1" si="0"/>
        <v>45963.699391087961</v>
      </c>
      <c r="H22" s="171"/>
      <c r="I22" s="169" t="str">
        <f>IFERROR(VLOOKUP(D22,DB!A:F,6,0),"")</f>
        <v/>
      </c>
      <c r="J22" s="169" t="str">
        <f>IFERROR(VLOOKUP(D22,DB!A:G,7,0),"")</f>
        <v/>
      </c>
      <c r="K22" s="172"/>
      <c r="L22" s="173" t="str">
        <f>IFERROR(VLOOKUP(D22,DB!A:I,9,0),"")</f>
        <v/>
      </c>
    </row>
    <row r="23" spans="1:12" ht="31.5" customHeight="1">
      <c r="A23" s="168"/>
      <c r="B23" s="169" t="str">
        <f>IFERROR(VLOOKUP(D23,DB!A:K,11,0),"")</f>
        <v/>
      </c>
      <c r="C23" s="170"/>
      <c r="D23" s="169"/>
      <c r="E23" s="102"/>
      <c r="F23" s="171"/>
      <c r="G23" s="115">
        <f t="shared" ca="1" si="0"/>
        <v>45963.699391087961</v>
      </c>
      <c r="H23" s="171"/>
      <c r="I23" s="169" t="str">
        <f>IFERROR(VLOOKUP(D23,DB!A:F,6,0),"")</f>
        <v/>
      </c>
      <c r="J23" s="169" t="str">
        <f>IFERROR(VLOOKUP(D23,DB!A:G,7,0),"")</f>
        <v/>
      </c>
      <c r="K23" s="172"/>
      <c r="L23" s="173" t="str">
        <f>IFERROR(VLOOKUP(D23,DB!A:I,9,0),"")</f>
        <v/>
      </c>
    </row>
    <row r="24" spans="1:12" ht="31.5" customHeight="1">
      <c r="A24" s="168"/>
      <c r="B24" s="169" t="str">
        <f>IFERROR(VLOOKUP(D24,DB!A:K,11,0),"")</f>
        <v/>
      </c>
      <c r="C24" s="170"/>
      <c r="D24" s="169"/>
      <c r="E24" s="102"/>
      <c r="F24" s="171"/>
      <c r="G24" s="115">
        <f t="shared" ca="1" si="0"/>
        <v>45963.699391087961</v>
      </c>
      <c r="H24" s="171"/>
      <c r="I24" s="169" t="str">
        <f>IFERROR(VLOOKUP(D24,DB!A:F,6,0),"")</f>
        <v/>
      </c>
      <c r="J24" s="169" t="str">
        <f>IFERROR(VLOOKUP(D24,DB!A:G,7,0),"")</f>
        <v/>
      </c>
      <c r="K24" s="172"/>
      <c r="L24" s="173" t="str">
        <f>IFERROR(VLOOKUP(D24,DB!A:I,9,0),"")</f>
        <v/>
      </c>
    </row>
    <row r="25" spans="1:12" ht="31.5" customHeight="1">
      <c r="A25" s="168"/>
      <c r="B25" s="169" t="str">
        <f>IFERROR(VLOOKUP(D25,DB!A:K,11,0),"")</f>
        <v/>
      </c>
      <c r="C25" s="170"/>
      <c r="D25" s="169"/>
      <c r="E25" s="102"/>
      <c r="F25" s="171"/>
      <c r="G25" s="115">
        <f t="shared" ca="1" si="0"/>
        <v>45963.699391087961</v>
      </c>
      <c r="H25" s="171"/>
      <c r="I25" s="169" t="str">
        <f>IFERROR(VLOOKUP(D25,DB!A:F,6,0),"")</f>
        <v/>
      </c>
      <c r="J25" s="169" t="str">
        <f>IFERROR(VLOOKUP(D25,DB!A:G,7,0),"")</f>
        <v/>
      </c>
      <c r="K25" s="172"/>
      <c r="L25" s="173" t="str">
        <f>IFERROR(VLOOKUP(D25,DB!A:I,9,0),"")</f>
        <v/>
      </c>
    </row>
    <row r="26" spans="1:12" ht="31.5" customHeight="1">
      <c r="A26" s="168"/>
      <c r="B26" s="169" t="str">
        <f>IFERROR(VLOOKUP(D26,DB!A:K,11,0),"")</f>
        <v/>
      </c>
      <c r="C26" s="170"/>
      <c r="D26" s="169"/>
      <c r="E26" s="102"/>
      <c r="F26" s="171"/>
      <c r="G26" s="115">
        <f t="shared" ca="1" si="0"/>
        <v>45963.699391087961</v>
      </c>
      <c r="H26" s="171"/>
      <c r="I26" s="169" t="str">
        <f>IFERROR(VLOOKUP(D26,DB!A:F,6,0),"")</f>
        <v/>
      </c>
      <c r="J26" s="169" t="str">
        <f>IFERROR(VLOOKUP(D26,DB!A:G,7,0),"")</f>
        <v/>
      </c>
      <c r="K26" s="172"/>
      <c r="L26" s="173" t="str">
        <f>IFERROR(VLOOKUP(D26,DB!A:I,9,0),"")</f>
        <v/>
      </c>
    </row>
    <row r="27" spans="1:12" ht="31.5" customHeight="1">
      <c r="A27" s="168"/>
      <c r="B27" s="169" t="str">
        <f>IFERROR(VLOOKUP(D27,DB!A:K,11,0),"")</f>
        <v/>
      </c>
      <c r="C27" s="170"/>
      <c r="D27" s="169"/>
      <c r="E27" s="102"/>
      <c r="F27" s="171"/>
      <c r="G27" s="115">
        <f t="shared" ca="1" si="0"/>
        <v>45963.699391087961</v>
      </c>
      <c r="H27" s="171"/>
      <c r="I27" s="169" t="str">
        <f>IFERROR(VLOOKUP(D27,DB!A:F,6,0),"")</f>
        <v/>
      </c>
      <c r="J27" s="169" t="str">
        <f>IFERROR(VLOOKUP(D27,DB!A:G,7,0),"")</f>
        <v/>
      </c>
      <c r="K27" s="172"/>
      <c r="L27" s="173" t="str">
        <f>IFERROR(VLOOKUP(D27,DB!A:I,9,0),"")</f>
        <v/>
      </c>
    </row>
    <row r="28" spans="1:12" ht="31.5" customHeight="1">
      <c r="A28" s="168"/>
      <c r="B28" s="169" t="str">
        <f>IFERROR(VLOOKUP(D28,DB!A:K,11,0),"")</f>
        <v/>
      </c>
      <c r="C28" s="170"/>
      <c r="D28" s="169"/>
      <c r="E28" s="102"/>
      <c r="F28" s="171"/>
      <c r="G28" s="115">
        <f t="shared" ca="1" si="0"/>
        <v>45963.699391087961</v>
      </c>
      <c r="H28" s="171"/>
      <c r="I28" s="169" t="str">
        <f>IFERROR(VLOOKUP(D28,DB!A:F,6,0),"")</f>
        <v/>
      </c>
      <c r="J28" s="169" t="str">
        <f>IFERROR(VLOOKUP(D28,DB!A:G,7,0),"")</f>
        <v/>
      </c>
      <c r="K28" s="172"/>
      <c r="L28" s="173" t="str">
        <f>IFERROR(VLOOKUP(D28,DB!A:I,9,0),"")</f>
        <v/>
      </c>
    </row>
    <row r="29" spans="1:12" ht="31.5" customHeight="1">
      <c r="A29" s="103"/>
      <c r="B29" s="102" t="str">
        <f>IFERROR(VLOOKUP(D29,DB!A:K,11,0),"")</f>
        <v/>
      </c>
      <c r="C29" s="104"/>
      <c r="D29" s="102"/>
      <c r="E29" s="105"/>
      <c r="F29" s="106"/>
      <c r="G29" s="76">
        <f ca="1">IFERROR(NOW()-F29,"-")</f>
        <v>45963.699391087961</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45963.699391087961</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45963.699391087961</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45963.699391087961</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45963.699391087961</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45963.699391087961</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45963.699391087961</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45963.699391087961</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45963.699391087961</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45963.699391087961</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45963.699391087961</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45963.699391087961</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45963.699391087961</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45963.699391087961</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45963.699391087961</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45963.699391087961</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45963.699391087961</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45963.699391087961</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45963.699391087961</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45963.699391087961</v>
      </c>
      <c r="H48" s="106"/>
      <c r="I48" s="102" t="str">
        <f>IFERROR(VLOOKUP(D48,DB!A:F,6,0),"")</f>
        <v/>
      </c>
      <c r="J48" s="101" t="str">
        <f>IFERROR(VLOOKUP(D48,DB!A:G,7,0),"")</f>
        <v/>
      </c>
      <c r="K48" s="107"/>
      <c r="L48" s="108" t="str">
        <f>IFERROR(VLOOKUP(D48,DB!A:I,9,0),"")</f>
        <v/>
      </c>
    </row>
  </sheetData>
  <dataValidations count="2">
    <dataValidation allowBlank="1" showInputMessage="1" showErrorMessage="1" sqref="E1" xr:uid="{380493DB-286A-4683-AF55-C78F04945A49}"/>
    <dataValidation type="list" allowBlank="1" showInputMessage="1" showErrorMessage="1" sqref="E3:E4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2025-11-02T13:49:11Z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