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524" documentId="13_ncr:1_{F6CB121F-512D-4AA6-A0C1-0FB36C537598}" xr6:coauthVersionLast="47" xr6:coauthVersionMax="47" xr10:uidLastSave="{2453CF98-BBCA-4B17-9AB5-B9C23129B5DE}"/>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2" i="6"/>
  <c r="B3" i="6"/>
  <c r="B4" i="6"/>
  <c r="B5" i="6"/>
  <c r="B6" i="6"/>
  <c r="B7" i="6"/>
  <c r="B8" i="6"/>
  <c r="B9" i="6"/>
  <c r="B10" i="6"/>
  <c r="B11" i="6"/>
  <c r="B12" i="6"/>
  <c r="B13" i="6"/>
  <c r="G2" i="6"/>
  <c r="G3" i="6"/>
  <c r="G4" i="6"/>
  <c r="G5" i="6"/>
  <c r="G6" i="6"/>
  <c r="G7" i="6"/>
  <c r="G8" i="6"/>
  <c r="G9" i="6"/>
  <c r="G10" i="6"/>
  <c r="G11" i="6"/>
  <c r="G12" i="6"/>
  <c r="G13" i="6"/>
  <c r="I2" i="6"/>
  <c r="I3" i="6"/>
  <c r="I4" i="6"/>
  <c r="I5" i="6"/>
  <c r="I6" i="6"/>
  <c r="I7" i="6"/>
  <c r="I8" i="6"/>
  <c r="I9" i="6"/>
  <c r="I10" i="6"/>
  <c r="I11" i="6"/>
  <c r="I12" i="6"/>
  <c r="I13" i="6"/>
  <c r="J2" i="6"/>
  <c r="J3" i="6"/>
  <c r="J4" i="6"/>
  <c r="J5" i="6"/>
  <c r="J6" i="6"/>
  <c r="J7" i="6"/>
  <c r="J8" i="6"/>
  <c r="J9" i="6"/>
  <c r="J10" i="6"/>
  <c r="J11" i="6"/>
  <c r="J12" i="6"/>
  <c r="J13" i="6"/>
  <c r="L2" i="6"/>
  <c r="L3" i="6"/>
  <c r="L4" i="6"/>
  <c r="L5" i="6"/>
  <c r="L6" i="6"/>
  <c r="L7" i="6"/>
  <c r="L8" i="6"/>
  <c r="L9" i="6"/>
  <c r="L10" i="6"/>
  <c r="L11" i="6"/>
  <c r="L12" i="6"/>
  <c r="L1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<sst xmlns="http://schemas.openxmlformats.org/spreadsheetml/2006/main" count="180290" uniqueCount="39130">
  <si>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</si>
  <si>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</si>
  <si>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</si>
  <si>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</si>
  <si>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</si>
  <si>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</si>
  <si>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</si>
  <si>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</si>
  <si>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</si>
  <si>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</si>
  <si>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</si>
  <si>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</si>
  <si>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</si>
  <si>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</si>
  <si>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</si>
  <si>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</si>
  <si>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</si>
  <si>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</si>
  <si>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</si>
  <si>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</si>
  <si>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</si>
  <si>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</si>
  <si>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</si>
  <si>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</si>
  <si>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</si>
  <si>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</si>
  <si>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</si>
  <si>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</si>
  <si>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</si>
  <si>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</si>
  <si>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</si>
  <si>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</si>
  <si>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</si>
  <si>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</si>
  <si>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</si>
  <si>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</si>
  <si>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</si>
  <si>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</si>
  <si>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</si>
  <si>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</si>
  <si>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</si>
  <si>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</si>
  <si>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</si>
  <si>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</si>
  <si>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</si>
  <si>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</si>
  <si>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</si>
  <si>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</si>
  <si>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</si>
  <si>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</si>
  <si>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</si>
  <si>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</si>
  <si>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</si>
  <si>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</si>
  <si>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</si>
  <si>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</si>
  <si>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</si>
  <si>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</si>
  <si>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</si>
  <si>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</si>
  <si>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</si>
  <si>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</si>
  <si>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</si>
  <si>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</si>
  <si>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</si>
  <si>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</si>
  <si>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</si>
  <si>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</si>
  <si>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</si>
  <si>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</si>
  <si>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</si>
  <si>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</si>
  <si>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</si>
  <si>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</si>
  <si>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</si>
  <si>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</si>
  <si>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</si>
  <si>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</si>
  <si>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</si>
  <si>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</si>
  <si>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</si>
  <si>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</si>
  <si>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</si>
  <si>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</si>
  <si>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</si>
  <si>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</si>
  <si>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</si>
  <si>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</si>
  <si>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</si>
  <si>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</si>
  <si>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</si>
  <si>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</si>
  <si>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</si>
  <si>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</si>
  <si>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</si>
  <si>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</si>
  <si>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</si>
  <si>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</si>
  <si>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</si>
  <si>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</si>
  <si>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</si>
  <si>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</si>
  <si>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</si>
  <si>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</si>
  <si>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</si>
  <si>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</si>
  <si>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</si>
  <si>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</si>
  <si>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</si>
  <si>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</si>
  <si>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</si>
  <si>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</si>
  <si>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</si>
  <si>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</si>
  <si>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</si>
  <si>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</si>
  <si>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</si>
  <si>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</si>
  <si>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</si>
  <si>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</si>
  <si>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</si>
  <si>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</si>
  <si>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</si>
  <si>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</si>
  <si>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</si>
  <si>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</si>
  <si>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</si>
  <si>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</si>
  <si>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</si>
  <si>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</si>
  <si>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</si>
  <si>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</si>
  <si>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</si>
  <si>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</si>
  <si>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</si>
  <si>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</si>
  <si>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</si>
  <si>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</si>
  <si>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</si>
  <si>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</si>
  <si>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</si>
  <si>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</si>
  <si>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</si>
  <si>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</si>
  <si>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</si>
  <si>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</si>
  <si>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</si>
  <si>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</si>
  <si>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</si>
  <si>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</si>
  <si>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</si>
  <si>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</si>
  <si>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</si>
  <si>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</si>
  <si>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</si>
  <si>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</si>
  <si>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</si>
  <si>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</si>
  <si>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</si>
  <si>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</si>
  <si>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</si>
  <si>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</si>
  <si>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</si>
  <si>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</si>
  <si>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</si>
  <si>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</si>
  <si>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</si>
  <si>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</si>
  <si>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</si>
  <si>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</si>
  <si>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</si>
  <si>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</si>
  <si>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</si>
  <si>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</si>
  <si>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</si>
  <si>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</si>
  <si>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</si>
  <si>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</si>
  <si>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</si>
  <si>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</si>
  <si>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</si>
  <si>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</si>
  <si>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</si>
  <si>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</si>
  <si>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</si>
  <si>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</si>
  <si>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</si>
  <si>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</si>
  <si>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</si>
  <si>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</si>
  <si>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</si>
  <si>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</si>
  <si>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</si>
  <si>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</si>
  <si>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</si>
  <si>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</si>
  <si>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</si>
  <si>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</si>
  <si>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</si>
  <si>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</si>
  <si>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</si>
  <si>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</si>
  <si>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</si>
  <si>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</si>
  <si>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</si>
  <si>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</si>
  <si>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</si>
  <si>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</si>
  <si>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</si>
  <si>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</si>
  <si>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</si>
  <si>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</si>
  <si>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</si>
  <si>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</si>
  <si>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</si>
  <si>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</si>
  <si>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</si>
  <si>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</si>
  <si>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</si>
  <si>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</si>
  <si>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</si>
  <si>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</si>
  <si>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</si>
  <si>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</si>
  <si>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</si>
  <si>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</si>
  <si>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</si>
  <si>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</si>
  <si>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</si>
  <si>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</si>
  <si>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</si>
  <si>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</si>
  <si>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</si>
  <si>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</si>
  <si>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</si>
  <si>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</si>
  <si>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</si>
  <si>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</si>
  <si>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</si>
  <si>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</si>
  <si>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</si>
  <si>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</si>
  <si>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</si>
  <si>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</si>
  <si>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</si>
  <si>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</si>
  <si>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</si>
  <si>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</si>
  <si>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</si>
  <si>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</si>
  <si>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</si>
  <si>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</si>
  <si>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</si>
  <si>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</si>
  <si>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</si>
  <si>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</si>
  <si>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</si>
  <si>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</si>
  <si>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</si>
  <si>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</si>
  <si>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</si>
  <si>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</si>
  <si>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</si>
  <si>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</si>
  <si>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</si>
  <si>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</si>
  <si>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</si>
  <si>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</si>
  <si>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</si>
  <si>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</si>
  <si>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</si>
  <si>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</si>
  <si>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</si>
  <si>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</si>
  <si>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</si>
  <si>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</si>
  <si>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</si>
  <si>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</si>
  <si>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</si>
  <si>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</si>
  <si>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</si>
  <si>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</si>
  <si>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</si>
  <si>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</si>
  <si>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</si>
  <si>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</si>
  <si>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</si>
  <si>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</si>
  <si>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</si>
  <si>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</si>
  <si>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</si>
  <si>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</si>
  <si>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</si>
  <si>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</si>
  <si>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</si>
  <si>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</si>
  <si>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</si>
  <si>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</si>
  <si>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</si>
  <si>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</si>
  <si>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</si>
  <si>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</si>
  <si>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</si>
  <si>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</si>
  <si>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</si>
  <si>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</si>
  <si>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</si>
  <si>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</si>
  <si>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</si>
  <si>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</si>
  <si>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</si>
  <si>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</si>
  <si>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</si>
  <si>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</si>
  <si>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</si>
  <si>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</si>
  <si>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</si>
  <si>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</si>
  <si>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</si>
  <si>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</si>
  <si>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</si>
  <si>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</si>
  <si>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</si>
  <si>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</si>
  <si>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</si>
  <si>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</si>
  <si>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</si>
  <si>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</si>
  <si>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</si>
  <si>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</si>
  <si>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</si>
  <si>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</si>
  <si>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</si>
  <si>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</si>
  <si>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</si>
  <si>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</si>
  <si>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</si>
  <si>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</si>
  <si>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</si>
  <si>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</si>
  <si>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</si>
  <si>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</si>
  <si>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</si>
  <si>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</si>
  <si>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</si>
  <si>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</si>
  <si>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</si>
  <si>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</si>
  <si>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</si>
  <si>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</si>
  <si>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</si>
  <si>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</si>
  <si>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</si>
  <si>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</si>
  <si>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</si>
  <si>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</si>
  <si>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</si>
  <si>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</si>
  <si>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</si>
  <si>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</si>
  <si>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</si>
  <si>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</si>
  <si>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</si>
  <si>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</si>
  <si>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</si>
  <si>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</si>
  <si>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</si>
  <si>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</si>
  <si>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</si>
  <si>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</si>
  <si>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</si>
  <si>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</si>
  <si>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</si>
  <si>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</si>
  <si>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</si>
  <si>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</si>
  <si>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</si>
  <si>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</si>
  <si>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</si>
  <si>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</si>
  <si>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</si>
  <si>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</si>
  <si>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</si>
  <si>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</si>
  <si>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</si>
  <si>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</si>
  <si>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</si>
  <si>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</si>
  <si>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</si>
  <si>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</si>
  <si>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</si>
  <si>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</si>
  <si>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</si>
  <si>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</si>
  <si>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</si>
  <si>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</si>
  <si>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</si>
  <si>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</si>
  <si>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</si>
  <si>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</si>
  <si>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</si>
  <si>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</si>
  <si>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</si>
  <si>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</si>
  <si>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</si>
  <si>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</si>
  <si>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</si>
  <si>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</si>
  <si>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</si>
  <si>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</si>
  <si>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</si>
  <si>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</si>
  <si>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</si>
  <si>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</si>
  <si>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</si>
  <si>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</si>
  <si>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</si>
  <si>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</si>
  <si>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</si>
  <si>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</si>
  <si>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</si>
  <si>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</si>
  <si>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</si>
  <si>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</si>
  <si>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</si>
  <si>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</si>
  <si>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</si>
  <si>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</si>
  <si>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</si>
  <si>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</si>
  <si>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</si>
  <si>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</si>
  <si>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</si>
  <si>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</si>
  <si>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</si>
  <si>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</si>
  <si>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</si>
  <si>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</si>
  <si>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</si>
  <si>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</si>
  <si>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</si>
  <si>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</si>
  <si>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</si>
  <si>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</si>
  <si>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</si>
  <si>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</si>
  <si>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</si>
  <si>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</si>
  <si>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</si>
  <si>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</si>
  <si>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</si>
  <si>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</si>
  <si>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</si>
  <si>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</si>
  <si>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</si>
  <si>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</si>
  <si>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</si>
  <si>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</si>
  <si>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</si>
  <si>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</si>
  <si>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</si>
  <si>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</si>
  <si>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</si>
  <si>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</si>
  <si>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</si>
  <si>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</si>
  <si>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</si>
  <si>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</si>
  <si>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</si>
  <si>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</si>
  <si>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</si>
  <si>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</si>
  <si>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</si>
  <si>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</si>
  <si>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</si>
  <si>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</si>
  <si>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</si>
  <si>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</si>
  <si>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</si>
  <si>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</si>
  <si>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</si>
  <si>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</si>
  <si>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</si>
  <si>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</si>
  <si>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</si>
  <si>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</si>
  <si>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</si>
  <si>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</si>
  <si>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</si>
  <si>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</si>
  <si>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</si>
  <si>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</si>
  <si>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</si>
  <si>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</si>
  <si>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</si>
  <si>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</si>
  <si>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</si>
  <si>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</si>
  <si>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</si>
  <si>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</si>
  <si>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</si>
  <si>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</si>
  <si>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</si>
  <si>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</si>
  <si>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</si>
  <si>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</si>
  <si>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</si>
  <si>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</si>
  <si>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</si>
  <si>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</si>
  <si>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</si>
  <si>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</si>
  <si>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</si>
  <si>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</si>
  <si>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</si>
  <si>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</si>
  <si>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</si>
  <si>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</si>
  <si>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</si>
  <si>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</si>
  <si>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</si>
  <si>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</si>
  <si>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</si>
  <si>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</si>
  <si>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</si>
  <si>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</si>
  <si>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</si>
  <si>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</si>
  <si>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</si>
  <si>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</si>
  <si>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</si>
  <si>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</si>
  <si>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</si>
  <si>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</si>
  <si>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</si>
  <si>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</si>
  <si>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</si>
  <si>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</si>
  <si>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</si>
  <si>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</si>
  <si>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</si>
  <si>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</si>
  <si>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</si>
  <si>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</si>
  <si>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</si>
  <si>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</si>
  <si>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</si>
  <si>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</si>
  <si>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</si>
  <si>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</si>
  <si>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</si>
  <si>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</si>
  <si>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</si>
  <si>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</si>
  <si>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</si>
  <si>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</si>
  <si>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</si>
  <si>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</si>
  <si>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</si>
  <si>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</si>
  <si>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</si>
  <si>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</si>
  <si>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</si>
  <si>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</si>
  <si>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</si>
  <si>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</si>
  <si>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</si>
  <si>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</si>
  <si>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</si>
  <si>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</si>
  <si>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</si>
  <si>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</si>
  <si>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</si>
  <si>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</si>
  <si>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</si>
  <si>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</si>
  <si>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</si>
  <si>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</si>
  <si>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</si>
  <si>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</si>
  <si>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</si>
  <si>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</si>
  <si>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</si>
  <si>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</si>
  <si>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</si>
  <si>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</si>
  <si>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</si>
  <si>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</si>
  <si>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</si>
  <si>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</si>
  <si>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</si>
  <si>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</si>
  <si>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</si>
  <si>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</si>
  <si>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</si>
  <si>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</si>
  <si>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</si>
  <si>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</si>
  <si>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</si>
  <si>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</si>
  <si>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</si>
  <si>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</si>
  <si>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</si>
  <si>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</si>
  <si>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</si>
  <si>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</si>
  <si>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</si>
  <si>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</si>
  <si>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</si>
  <si>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</si>
  <si>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</si>
  <si>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</si>
  <si>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</si>
  <si>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</si>
  <si>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</si>
  <si>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</si>
  <si>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</si>
  <si>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</si>
  <si>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</si>
  <si>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</si>
  <si>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</si>
  <si>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</si>
  <si>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</si>
  <si>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</si>
  <si>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</si>
  <si>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</si>
  <si>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</si>
  <si>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</si>
  <si>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</si>
  <si>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</si>
  <si>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</si>
  <si>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</si>
  <si>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</si>
  <si>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</si>
  <si>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</si>
  <si>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</si>
  <si>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</si>
  <si>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</si>
  <si>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</si>
  <si>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</si>
  <si>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</si>
  <si>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</si>
  <si>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</si>
  <si>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</si>
  <si>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</si>
  <si>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</si>
  <si>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</si>
  <si>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</si>
  <si>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</si>
  <si>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</si>
  <si>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</si>
  <si>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</si>
  <si>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</si>
  <si>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</si>
  <si>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</si>
  <si>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</si>
  <si>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</si>
  <si>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</si>
  <si>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</si>
  <si>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</si>
  <si>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</si>
  <si>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</si>
  <si>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</si>
  <si>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</si>
  <si>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</si>
  <si>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</si>
  <si>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</si>
  <si>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</si>
  <si>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</si>
  <si>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</si>
  <si>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</si>
  <si>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</si>
  <si>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</si>
  <si>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</si>
  <si>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</si>
  <si>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</si>
  <si>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</si>
  <si>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</si>
  <si>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</si>
  <si>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</si>
  <si>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</si>
  <si>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</si>
  <si>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</si>
  <si>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</si>
  <si>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</si>
  <si>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</si>
  <si>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</si>
  <si>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</si>
  <si>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</si>
  <si>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</si>
  <si>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</si>
  <si>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</si>
  <si>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</si>
  <si>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</si>
  <si>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</si>
  <si>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</si>
  <si>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</si>
  <si>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</si>
  <si>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</si>
  <si>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</si>
  <si>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</si>
  <si>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</si>
  <si>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</si>
  <si>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</si>
  <si>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</si>
  <si>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</si>
  <si>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</si>
  <si>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</si>
  <si>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</si>
  <si>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</si>
  <si>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</si>
  <si>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</si>
  <si>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</si>
  <si>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</si>
  <si>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</si>
  <si>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</si>
  <si>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</si>
  <si>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</si>
  <si>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</si>
  <si>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</si>
  <si>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</si>
  <si>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</si>
  <si>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</si>
  <si>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</si>
  <si>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</si>
  <si>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</si>
  <si>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</si>
  <si>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</si>
  <si>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</si>
  <si>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</si>
  <si>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</si>
  <si>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</si>
  <si>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</si>
  <si>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</si>
  <si>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</si>
  <si>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</si>
  <si>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</si>
  <si>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</si>
  <si>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</si>
  <si>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</si>
  <si>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</si>
  <si>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</si>
  <si>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</si>
  <si>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</si>
  <si>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</si>
  <si>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</si>
  <si>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</si>
  <si>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</si>
  <si>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</si>
  <si>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</si>
  <si>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</si>
  <si>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</si>
  <si>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</si>
  <si>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</si>
  <si>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</si>
  <si>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</si>
  <si>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</si>
  <si>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</si>
  <si>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</si>
  <si>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</si>
  <si>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</si>
  <si>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</si>
  <si>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</si>
  <si>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</si>
  <si>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</si>
  <si>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</si>
  <si>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</si>
  <si>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</si>
  <si>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</si>
  <si>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</si>
  <si>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</si>
  <si>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</si>
  <si>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</si>
  <si>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</si>
  <si>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</si>
  <si>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</si>
  <si>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</si>
  <si>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</si>
  <si>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</si>
  <si>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</si>
  <si>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</si>
  <si>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</si>
  <si>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</si>
  <si>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</si>
  <si>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</si>
  <si>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</si>
  <si>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</si>
  <si>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</si>
  <si>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</si>
  <si>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</si>
  <si>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</si>
  <si>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</si>
  <si>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</si>
  <si>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</si>
  <si>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</si>
  <si>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</si>
  <si>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</si>
  <si>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</si>
  <si>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</si>
  <si>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</si>
  <si>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</si>
  <si>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</si>
  <si>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</si>
  <si>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</si>
  <si>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</si>
  <si>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</si>
  <si>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</si>
  <si>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</si>
  <si>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</si>
  <si>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</si>
  <si>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</si>
  <si>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</si>
  <si>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</si>
  <si>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</si>
  <si>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</si>
  <si>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</si>
  <si>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</si>
  <si>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</si>
  <si>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</si>
  <si>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</si>
  <si>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</si>
  <si>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</si>
  <si>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</si>
  <si>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</si>
  <si>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</si>
  <si>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</si>
  <si>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</si>
  <si>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</si>
  <si>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</si>
  <si>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</si>
  <si>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</si>
  <si>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</si>
  <si>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</si>
  <si>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</si>
  <si>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</si>
  <si>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</si>
  <si>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</si>
  <si>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</si>
  <si>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</si>
  <si>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</si>
  <si>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</si>
  <si>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</si>
  <si>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</si>
  <si>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</si>
  <si>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</si>
  <si>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</si>
  <si>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</si>
  <si>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</si>
  <si>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</si>
  <si>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</si>
  <si>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</si>
  <si>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</si>
  <si>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</si>
  <si>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</si>
  <si>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</si>
  <si>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</si>
  <si>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</si>
  <si>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</si>
  <si>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</si>
  <si>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</si>
  <si>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</si>
  <si>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</si>
  <si>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</si>
  <si>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</si>
  <si>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</si>
  <si>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</si>
  <si>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</si>
  <si>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</si>
  <si>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</si>
  <si>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</si>
  <si>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</si>
  <si>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</si>
  <si>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</si>
  <si>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</si>
  <si>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</si>
  <si>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</si>
  <si>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</si>
  <si>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</si>
  <si>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</si>
  <si>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</si>
  <si>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</si>
  <si>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</si>
  <si>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</si>
  <si>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</si>
  <si>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</si>
  <si>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</si>
  <si>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</si>
  <si>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</si>
  <si>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</si>
  <si>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</si>
  <si>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</si>
  <si>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</si>
  <si>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</si>
  <si>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</si>
  <si>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</si>
  <si>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</si>
  <si>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</si>
  <si>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</si>
  <si>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</si>
  <si>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</si>
  <si>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</si>
  <si>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</si>
  <si>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</si>
  <si>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</si>
  <si>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</si>
  <si>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</si>
  <si>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</si>
  <si>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</si>
  <si>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</si>
  <si>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</si>
  <si>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</si>
  <si>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</si>
  <si>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</si>
  <si>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</si>
  <si>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</si>
  <si>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</si>
  <si>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</si>
  <si>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</si>
  <si>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</si>
  <si>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</si>
  <si>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</si>
  <si>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</si>
  <si>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</si>
  <si>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</si>
  <si>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</si>
  <si>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</si>
  <si>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</si>
  <si>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</si>
  <si>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</si>
  <si>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</si>
  <si>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</si>
  <si>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</si>
  <si>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</si>
  <si>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</si>
  <si>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</si>
  <si>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</si>
  <si>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</si>
  <si>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</si>
  <si>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</si>
  <si>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</si>
  <si>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</si>
  <si>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</si>
  <si>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</si>
  <si>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</si>
  <si>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</si>
  <si>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</si>
  <si>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</si>
  <si>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</si>
  <si>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</si>
  <si>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</si>
  <si>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</si>
  <si>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</si>
  <si>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</si>
  <si>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</si>
  <si>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</si>
  <si>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</si>
  <si>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</si>
  <si>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</si>
  <si>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</si>
  <si>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</si>
  <si>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</si>
  <si>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</si>
  <si>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</si>
  <si>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</si>
  <si>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</si>
  <si>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</si>
  <si>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</si>
  <si>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</si>
  <si>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</si>
  <si>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</si>
  <si>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</si>
  <si>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</si>
  <si>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</si>
  <si>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</si>
  <si>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</si>
  <si>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</si>
  <si>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</si>
  <si>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</si>
  <si>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</si>
  <si>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</si>
  <si>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</si>
  <si>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</si>
  <si>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</si>
  <si>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</si>
  <si>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</si>
  <si>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</si>
  <si>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</si>
  <si>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</si>
  <si>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</si>
  <si>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</si>
  <si>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</si>
  <si>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</si>
  <si>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</si>
  <si>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</si>
  <si>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</si>
  <si>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</si>
  <si>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</si>
  <si>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</si>
  <si>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</si>
  <si>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</si>
  <si>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</si>
  <si>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</si>
  <si>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</si>
  <si>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</si>
  <si>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</si>
  <si>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</si>
  <si>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</si>
  <si>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</si>
  <si>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</si>
  <si>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</si>
  <si>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</si>
  <si>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</si>
  <si>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</si>
  <si>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</si>
  <si>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</si>
  <si>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</si>
  <si>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</si>
  <si>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</si>
  <si>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</si>
  <si>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</si>
  <si>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</si>
  <si>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</si>
  <si>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</si>
  <si>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</si>
  <si>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</si>
  <si>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</si>
  <si>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</si>
  <si>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</si>
  <si>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</si>
  <si>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</si>
  <si>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</si>
  <si>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</si>
  <si>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</si>
  <si>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</si>
  <si>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</si>
  <si>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</si>
  <si>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</si>
  <si>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</si>
  <si>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</si>
  <si>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</si>
  <si>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</si>
  <si>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</si>
  <si>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</si>
  <si>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</si>
  <si>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</si>
  <si>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</si>
  <si>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</si>
  <si>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</si>
  <si>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</si>
  <si>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</si>
  <si>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</si>
  <si>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</si>
  <si>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</si>
  <si>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</si>
  <si>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</si>
  <si>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</si>
  <si>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</si>
  <si>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</si>
  <si>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</si>
  <si>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</si>
  <si>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</si>
  <si>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</si>
  <si>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</si>
  <si>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</si>
  <si>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</si>
  <si>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</si>
  <si>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</si>
  <si>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</si>
  <si>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</si>
  <si>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</si>
  <si>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</si>
  <si>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</si>
  <si>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</si>
  <si>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</si>
  <si>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</si>
  <si>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</si>
  <si>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</si>
  <si>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</si>
  <si>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</si>
  <si>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</si>
  <si>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</si>
  <si>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</si>
  <si>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</si>
  <si>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</si>
  <si>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</si>
  <si>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</si>
  <si>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</si>
  <si>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</si>
  <si>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</si>
  <si>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</si>
  <si>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</si>
  <si>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</si>
  <si>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</si>
  <si>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</si>
  <si>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</si>
  <si>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</si>
  <si>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</si>
  <si>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</si>
  <si>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</si>
  <si>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</si>
  <si>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</si>
  <si>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</si>
  <si>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</si>
  <si>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</si>
  <si>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</si>
  <si>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</si>
  <si>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</si>
  <si>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</si>
  <si>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</si>
  <si>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</si>
  <si>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</si>
  <si>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</si>
  <si>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</si>
  <si>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</si>
  <si>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</si>
  <si>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</si>
  <si>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</si>
  <si>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</si>
  <si>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</si>
  <si>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</si>
  <si>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</si>
  <si>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</si>
  <si>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</si>
  <si>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</si>
  <si>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</si>
  <si>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</si>
  <si>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</si>
  <si>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</si>
  <si>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</si>
  <si>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</si>
  <si>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</si>
  <si>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</si>
  <si>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</si>
  <si>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</si>
  <si>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</si>
  <si>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</si>
  <si>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</si>
  <si>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</si>
  <si>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</si>
  <si>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</si>
  <si>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</si>
  <si>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</si>
  <si>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</si>
  <si>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</si>
  <si>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</si>
  <si>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</si>
  <si>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</si>
  <si>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</si>
  <si>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</si>
  <si>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</si>
  <si>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</si>
  <si>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</si>
  <si>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</si>
  <si>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</si>
  <si>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</si>
  <si>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</si>
  <si>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</si>
  <si>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</si>
  <si>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</si>
  <si>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</si>
  <si>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</si>
  <si>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</si>
  <si>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</si>
  <si>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</si>
  <si>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</si>
  <si>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</si>
  <si>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</si>
  <si>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</si>
  <si>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</si>
  <si>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</si>
  <si>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</si>
  <si>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</si>
  <si>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</si>
  <si>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</si>
  <si>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</si>
  <si>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</si>
  <si>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</si>
  <si>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</si>
  <si>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</si>
  <si>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</si>
  <si>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</si>
  <si>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</si>
  <si>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</si>
  <si>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</si>
  <si>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</si>
  <si>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</si>
  <si>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</si>
  <si>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</si>
  <si>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</si>
  <si>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</si>
  <si>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</si>
  <si>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</si>
  <si>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</si>
  <si>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</si>
  <si>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</si>
  <si>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</si>
  <si>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</si>
  <si>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</si>
  <si>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</si>
  <si>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</si>
  <si>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</si>
  <si>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</si>
  <si>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</si>
  <si>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</si>
  <si>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</si>
  <si>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</si>
  <si>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</si>
  <si>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</si>
  <si>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</si>
  <si>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</si>
  <si>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</si>
  <si>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</si>
  <si>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</si>
  <si>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</si>
  <si>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</si>
  <si>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</si>
  <si>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</si>
  <si>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</si>
  <si>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</si>
  <si>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</si>
  <si>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</si>
  <si>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</si>
  <si>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</si>
  <si>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</si>
  <si>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</si>
  <si>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</si>
  <si>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</si>
  <si>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</si>
  <si>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</si>
  <si>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</si>
  <si>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</si>
  <si>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</si>
  <si>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</si>
  <si>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</si>
  <si>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</si>
  <si>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</si>
  <si>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</si>
  <si>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</si>
  <si>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</si>
  <si>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</si>
  <si>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</si>
  <si>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</si>
  <si>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</si>
  <si>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</si>
  <si>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</si>
  <si>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</si>
  <si>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</si>
  <si>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</si>
  <si>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</si>
  <si>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</si>
  <si>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</si>
  <si>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</si>
  <si>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</si>
  <si>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</si>
  <si>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</si>
  <si>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</si>
  <si>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</si>
  <si>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</si>
  <si>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</si>
  <si>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</si>
  <si>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</si>
  <si>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</si>
  <si>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</si>
  <si>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</si>
  <si>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</si>
  <si>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</si>
  <si>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</si>
  <si>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</si>
  <si>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</si>
  <si>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</si>
  <si>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</si>
  <si>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</si>
  <si>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</si>
  <si>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</si>
  <si>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</si>
  <si>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</si>
  <si>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</si>
  <si>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</si>
  <si>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</si>
  <si>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</si>
  <si>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</si>
  <si>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</si>
  <si>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</si>
  <si>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</si>
  <si>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</si>
  <si>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</si>
  <si>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</si>
  <si>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</si>
  <si>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</si>
  <si>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</si>
  <si>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</si>
  <si>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</si>
  <si>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</si>
  <si>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</si>
  <si>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</si>
  <si>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</si>
  <si>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</si>
  <si>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</si>
  <si>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</si>
  <si>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</si>
  <si>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</si>
  <si>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</si>
  <si>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</si>
  <si>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</si>
  <si>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</si>
  <si>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</si>
  <si>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</si>
  <si>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</si>
  <si>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</si>
  <si>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</si>
  <si>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</si>
  <si>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</si>
  <si>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</si>
  <si>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</si>
  <si>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</si>
  <si>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</si>
  <si>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</si>
  <si>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</si>
  <si>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</si>
  <si>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</si>
  <si>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</si>
  <si>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</si>
  <si>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</si>
  <si>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</si>
  <si>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</si>
  <si>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</si>
  <si>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</si>
  <si>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</si>
  <si>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</si>
  <si>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</si>
  <si>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</si>
  <si>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</si>
  <si>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</si>
  <si>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</si>
  <si>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</si>
  <si>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</si>
  <si>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</si>
  <si>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</si>
  <si>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</si>
  <si>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</si>
  <si>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</si>
  <si>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</si>
  <si>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</si>
  <si>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</si>
  <si>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</si>
  <si>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</si>
  <si>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</si>
  <si>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</si>
  <si>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</si>
  <si>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</si>
  <si>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</si>
  <si>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</si>
  <si>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</si>
  <si>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</si>
  <si>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</si>
  <si>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</si>
  <si>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</si>
  <si>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</si>
  <si>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</si>
  <si>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</si>
  <si>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</si>
  <si>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</si>
  <si>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</si>
  <si>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</si>
  <si>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</si>
  <si>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</si>
  <si>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</si>
  <si>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</si>
  <si>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</si>
  <si>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</si>
  <si>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</si>
  <si>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</si>
  <si>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</si>
  <si>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</si>
  <si>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</si>
  <si>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</si>
  <si>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</si>
  <si>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</si>
  <si>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</si>
  <si>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</si>
  <si>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</si>
  <si>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</si>
  <si>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</si>
  <si>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</si>
  <si>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</si>
  <si>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</si>
  <si>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</si>
  <si>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</si>
  <si>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</si>
  <si>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</si>
  <si>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</si>
  <si>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</si>
  <si>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</si>
  <si>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</si>
  <si>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</si>
  <si>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</si>
  <si>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</si>
  <si>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</si>
  <si>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</si>
  <si>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</si>
  <si>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</si>
  <si>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</si>
  <si>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</si>
  <si>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</si>
  <si>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</si>
  <si>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</si>
  <si>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</si>
  <si>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</si>
  <si>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</si>
  <si>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</si>
  <si>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</si>
  <si>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</si>
  <si>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</si>
  <si>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</si>
  <si>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</si>
  <si>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</si>
  <si>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</si>
  <si>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</si>
  <si>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</si>
  <si>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</si>
  <si>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</si>
  <si>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</si>
  <si>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</si>
  <si>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</si>
  <si>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</si>
  <si>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</si>
  <si>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</si>
  <si>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</si>
  <si>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</si>
  <si>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</si>
  <si>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</si>
  <si>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</si>
  <si>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</si>
  <si>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</si>
  <si>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</si>
  <si>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</si>
  <si>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</si>
  <si>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</si>
  <si>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</si>
  <si>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</si>
  <si>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</si>
  <si>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</si>
  <si>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</si>
  <si>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</si>
  <si>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</si>
  <si>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</si>
  <si>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</si>
  <si>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</si>
  <si>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</si>
  <si>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</si>
  <si>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</si>
  <si>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</si>
  <si>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</si>
  <si>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</si>
  <si>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</si>
  <si>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</si>
  <si>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</si>
  <si>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</si>
  <si>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</si>
  <si>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</si>
  <si>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</si>
  <si>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</si>
  <si>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</si>
  <si>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</si>
  <si>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</si>
  <si>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</si>
  <si>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</si>
  <si>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</si>
  <si>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</si>
  <si>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</si>
  <si>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</si>
  <si>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</si>
  <si>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</si>
  <si>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</si>
  <si>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</si>
  <si>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</si>
  <si>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</si>
  <si>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</si>
  <si>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</si>
  <si>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</si>
  <si>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</si>
  <si>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</si>
  <si>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</si>
  <si>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</si>
  <si>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</si>
  <si>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</si>
  <si>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</si>
  <si>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</si>
  <si>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</si>
  <si>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</si>
  <si>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</si>
  <si>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</si>
  <si>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</si>
  <si>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</si>
  <si>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</si>
  <si>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</si>
  <si>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</si>
  <si>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</si>
  <si>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</si>
  <si>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</si>
  <si>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</si>
  <si>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</si>
  <si>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</si>
  <si>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</si>
  <si>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</si>
  <si>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</si>
  <si>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</si>
  <si>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</si>
  <si>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</si>
  <si>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</si>
  <si>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</si>
  <si>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</si>
  <si>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</si>
  <si>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</si>
  <si>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</si>
  <si>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</si>
  <si>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</si>
  <si>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</si>
  <si>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</si>
  <si>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</si>
  <si>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</si>
  <si>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</si>
  <si>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</si>
  <si>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</si>
  <si>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</si>
  <si>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</si>
  <si>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</si>
  <si>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</si>
  <si>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</si>
  <si>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</si>
  <si>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</si>
  <si>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</si>
  <si>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</si>
  <si>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</si>
  <si>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</si>
  <si>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</si>
  <si>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</si>
  <si>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</si>
  <si>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</si>
  <si>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</si>
  <si>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</si>
  <si>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</si>
  <si>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</si>
  <si>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</si>
  <si>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</si>
  <si>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</si>
  <si>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</si>
  <si>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</si>
  <si>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</si>
  <si>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</si>
  <si>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</si>
  <si>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</si>
  <si>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</si>
  <si>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</si>
  <si>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</si>
  <si>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</si>
  <si>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</si>
  <si>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</si>
  <si>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</si>
  <si>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</si>
  <si>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</si>
  <si>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</si>
  <si>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</si>
  <si>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</si>
  <si>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</si>
  <si>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</si>
  <si>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</si>
  <si>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</si>
  <si>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</si>
  <si>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</si>
  <si>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</si>
  <si>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</si>
  <si>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</si>
  <si>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</si>
  <si>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</si>
  <si>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</si>
  <si>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</si>
  <si>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</si>
  <si>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</si>
  <si>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</si>
  <si>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</si>
  <si>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</si>
  <si>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</si>
  <si>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</si>
  <si>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</si>
  <si>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</si>
  <si>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</si>
  <si>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</si>
  <si>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</si>
  <si>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</si>
  <si>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</si>
  <si>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</si>
  <si>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</si>
  <si>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</si>
  <si>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</si>
  <si>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</si>
  <si>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</si>
  <si>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</si>
  <si>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</si>
  <si>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</si>
  <si>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</si>
  <si>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</si>
  <si>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</si>
  <si>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</si>
  <si>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</si>
  <si>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</si>
  <si>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</si>
  <si>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</si>
  <si>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</si>
  <si>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</si>
  <si>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</si>
  <si>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</si>
  <si>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</si>
  <si>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</si>
  <si>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</si>
  <si>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</si>
  <si>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</si>
  <si>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</si>
  <si>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</si>
  <si>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</si>
  <si>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</si>
  <si>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</si>
  <si>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</si>
  <si>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</si>
  <si>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</si>
  <si>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</si>
  <si>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</si>
  <si>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</si>
  <si>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</si>
  <si>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</si>
  <si>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</si>
  <si>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</si>
  <si>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</si>
  <si>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</si>
  <si>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</si>
  <si>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</si>
  <si>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</si>
  <si>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</si>
  <si>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</si>
  <si>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</si>
  <si>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</si>
  <si>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</si>
  <si>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</si>
  <si>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</si>
  <si>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</si>
  <si>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</si>
  <si>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</si>
  <si>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</si>
  <si>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</si>
  <si>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</si>
  <si>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</si>
  <si>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</si>
  <si>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</si>
  <si>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</si>
  <si>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</si>
  <si>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</si>
  <si>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</si>
  <si>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</si>
  <si>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</si>
  <si>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</si>
  <si>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</si>
  <si>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</si>
  <si>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</si>
  <si>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</si>
  <si>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</si>
  <si>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</si>
  <si>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</si>
  <si>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</si>
  <si>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</si>
  <si>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</si>
  <si>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</si>
  <si>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</si>
  <si>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</si>
  <si>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</si>
  <si>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</si>
  <si>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</si>
  <si>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</si>
  <si>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</si>
  <si>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</si>
  <si>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</si>
  <si>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</si>
  <si>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</si>
  <si>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</si>
  <si>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</si>
  <si>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</si>
  <si>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</si>
  <si>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</si>
  <si>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</si>
  <si>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</si>
  <si>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</si>
  <si>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</si>
  <si>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</si>
  <si>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</si>
  <si>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</si>
  <si>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</si>
  <si>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</si>
  <si>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</si>
  <si>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</si>
  <si>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</si>
  <si>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</si>
  <si>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</si>
  <si>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</si>
  <si>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</si>
  <si>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</si>
  <si>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</si>
  <si>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</si>
  <si>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</si>
  <si>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</si>
  <si>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</si>
  <si>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</si>
  <si>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</si>
  <si>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</si>
  <si>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</si>
  <si>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</si>
  <si>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</si>
  <si>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</si>
  <si>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</si>
  <si>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</si>
  <si>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</si>
  <si>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</si>
  <si>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</si>
  <si>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</si>
  <si>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</si>
  <si>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</si>
  <si>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</si>
  <si>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</si>
  <si>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</si>
  <si>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</si>
  <si>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</si>
  <si>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</si>
  <si>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</si>
  <si>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</si>
  <si>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</si>
  <si>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</si>
  <si>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</si>
  <si>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</si>
  <si>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</si>
  <si>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</si>
  <si>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</si>
  <si>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</si>
  <si>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</si>
  <si>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</si>
  <si>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</si>
  <si>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</si>
  <si>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</si>
  <si>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</si>
  <si>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</si>
  <si>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</si>
  <si>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</si>
  <si>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</si>
  <si>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</si>
  <si>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</si>
  <si>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</si>
  <si>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</si>
  <si>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</si>
  <si>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</si>
  <si>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</si>
  <si>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</si>
  <si>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</si>
  <si>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</si>
  <si>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</si>
  <si>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</si>
  <si>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</si>
  <si>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</si>
  <si>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</si>
  <si>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</si>
  <si>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</si>
  <si>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</si>
  <si>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</si>
  <si>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</si>
  <si>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</si>
  <si>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</si>
  <si>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</si>
  <si>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</si>
  <si>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</si>
  <si>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</si>
  <si>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</si>
  <si>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</si>
  <si>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</si>
  <si>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</si>
  <si>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</si>
  <si>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</si>
  <si>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</si>
  <si>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</si>
  <si>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</si>
  <si>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</si>
  <si>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</si>
  <si>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</si>
  <si>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</si>
  <si>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</si>
  <si>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</si>
  <si>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</si>
  <si>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</si>
  <si>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</si>
  <si>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</si>
  <si>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</si>
  <si>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</si>
  <si>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</si>
  <si>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</si>
  <si>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</si>
  <si>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</si>
  <si>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</si>
  <si>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</si>
  <si>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</si>
  <si>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</si>
  <si>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</si>
  <si>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</si>
  <si>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</si>
  <si>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</si>
  <si>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</si>
  <si>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</si>
  <si>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</si>
  <si>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</si>
  <si>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</si>
  <si>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</si>
  <si>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</si>
  <si>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</si>
  <si>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</si>
  <si>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</si>
  <si>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</si>
  <si>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</si>
  <si>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</si>
  <si>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</si>
  <si>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</si>
  <si>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</si>
  <si>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</si>
  <si>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</si>
  <si>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</si>
  <si>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</si>
  <si>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</si>
  <si>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</si>
  <si>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</si>
  <si>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</si>
  <si>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</si>
  <si>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</si>
  <si>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</si>
  <si>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</si>
  <si>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</si>
  <si>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</si>
  <si>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</si>
  <si>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</si>
  <si>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</si>
  <si>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</si>
  <si>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</si>
  <si>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</si>
  <si>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</si>
  <si>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</si>
  <si>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</si>
  <si>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</si>
  <si>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</si>
  <si>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</si>
  <si>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</si>
  <si>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</si>
  <si>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</si>
  <si>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</si>
  <si>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</si>
  <si>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</si>
  <si>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</si>
  <si>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</si>
  <si>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</si>
  <si>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</si>
  <si>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</si>
  <si>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</si>
  <si>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</si>
  <si>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</si>
  <si>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</si>
  <si>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</si>
  <si>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</si>
  <si>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</si>
  <si>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</si>
  <si>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</si>
  <si>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</si>
  <si>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</si>
  <si>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</si>
  <si>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</si>
  <si>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</si>
  <si>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</si>
  <si>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</si>
  <si>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</si>
  <si>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</si>
  <si>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</si>
  <si>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</si>
  <si>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</si>
  <si>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</si>
  <si>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</si>
  <si>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</si>
  <si>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</si>
  <si>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</si>
  <si>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</si>
  <si>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</si>
  <si>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</si>
  <si>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</si>
  <si>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</si>
  <si>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</si>
  <si>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</si>
  <si>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</si>
  <si>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</si>
  <si>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</si>
  <si>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</si>
  <si>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</si>
  <si>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</si>
  <si>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</si>
  <si>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</si>
  <si>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</si>
  <si>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</si>
  <si>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</si>
  <si>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</si>
  <si>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</si>
  <si>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</si>
  <si>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</si>
  <si>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</si>
  <si>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</si>
  <si>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</si>
  <si>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</si>
  <si>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</si>
  <si>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</si>
  <si>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</si>
  <si>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</si>
  <si>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</si>
  <si>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</si>
  <si>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</si>
  <si>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</si>
  <si>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</si>
  <si>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</si>
  <si>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</si>
  <si>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</si>
  <si>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</si>
  <si>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</si>
  <si>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</si>
  <si>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</si>
  <si>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</si>
  <si>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</si>
  <si>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</si>
  <si>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</si>
  <si>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</si>
  <si>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</si>
  <si>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</si>
  <si>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</si>
  <si>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</si>
  <si>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</si>
  <si>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</si>
  <si>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</si>
  <si>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</si>
  <si>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</si>
  <si>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</si>
  <si>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</si>
  <si>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</si>
  <si>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</si>
  <si>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</si>
  <si>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</si>
  <si>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</si>
  <si>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</si>
  <si>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</si>
  <si>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</si>
  <si>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</si>
  <si>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</si>
  <si>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</si>
  <si>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</si>
  <si>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</si>
  <si>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</si>
  <si>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</si>
  <si>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</si>
  <si>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</si>
  <si>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</si>
  <si>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</si>
  <si>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</si>
  <si>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</si>
  <si>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</si>
  <si>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</si>
  <si>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</si>
  <si>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</si>
  <si>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</si>
  <si>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</si>
  <si>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</si>
  <si>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</si>
  <si>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</si>
  <si>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</si>
  <si>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</si>
  <si>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</si>
  <si>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</si>
  <si>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</si>
  <si>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</si>
  <si>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</si>
  <si>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</si>
  <si>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</si>
  <si>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</si>
  <si>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</si>
  <si>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</si>
  <si>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</si>
  <si>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</si>
  <si>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</si>
  <si>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</si>
  <si>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</si>
  <si>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</si>
  <si>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</si>
  <si>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</si>
  <si>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</si>
  <si>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</si>
  <si>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</si>
  <si>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</si>
  <si>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</si>
  <si>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</si>
  <si>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</si>
  <si>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</si>
  <si>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</si>
  <si>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</si>
  <si>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</si>
  <si>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</si>
  <si>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</si>
  <si>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</si>
  <si>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</si>
  <si>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</si>
  <si>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</si>
  <si>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</si>
  <si>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</si>
  <si>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</si>
  <si>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</si>
  <si>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</si>
  <si>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</si>
  <si>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</si>
  <si>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</si>
  <si>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</si>
  <si>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</si>
  <si>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</si>
  <si>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</si>
  <si>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</si>
  <si>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</si>
  <si>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</si>
  <si>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</si>
  <si>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</si>
  <si>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</si>
  <si>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</si>
  <si>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</si>
  <si>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</si>
  <si>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</si>
  <si>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</si>
  <si>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</si>
  <si>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</si>
  <si>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</si>
  <si>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</si>
  <si>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</si>
  <si>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</si>
  <si>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</si>
  <si>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</si>
  <si>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</si>
  <si>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</si>
  <si>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</si>
  <si>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</si>
  <si>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</si>
  <si>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</si>
  <si>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</si>
  <si>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</si>
  <si>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</si>
  <si>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</si>
  <si>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</si>
  <si>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</si>
  <si>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</si>
  <si>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</si>
  <si>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</si>
  <si>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</si>
  <si>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</si>
  <si>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</si>
  <si>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</si>
  <si>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</si>
  <si>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</si>
  <si>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</si>
  <si>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</si>
  <si>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</si>
  <si>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</si>
  <si>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</si>
  <si>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</si>
  <si>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</si>
  <si>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</si>
  <si>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</si>
  <si>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</si>
  <si>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</si>
  <si>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</si>
  <si>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</si>
  <si>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</si>
  <si>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</si>
  <si>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</si>
  <si>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</si>
  <si>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</si>
  <si>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</si>
  <si>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</si>
  <si>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</si>
  <si>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</si>
  <si>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</si>
  <si>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</si>
  <si>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</si>
  <si>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</si>
  <si>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</si>
  <si>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</si>
  <si>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</si>
  <si>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</si>
  <si>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</si>
  <si>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</si>
  <si>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</si>
  <si>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</si>
  <si>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</si>
  <si>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</si>
  <si>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</si>
  <si>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</si>
  <si>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</si>
  <si>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</si>
  <si>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</si>
  <si>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</si>
  <si>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</si>
  <si>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</si>
  <si>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</si>
  <si>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</si>
  <si>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</si>
  <si>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</si>
  <si>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</si>
  <si>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</si>
  <si>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</si>
  <si>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</si>
  <si>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</si>
  <si>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</si>
  <si>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</si>
  <si>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</si>
  <si>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</si>
  <si>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</si>
  <si>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</si>
  <si>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</si>
  <si>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</si>
  <si>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</si>
  <si>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</si>
  <si>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</si>
  <si>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</si>
  <si>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</si>
  <si>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</si>
  <si>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</si>
  <si>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</si>
  <si>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</si>
  <si>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</si>
  <si>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</si>
  <si>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</si>
  <si>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</si>
  <si>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</si>
  <si>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</si>
  <si>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</si>
  <si>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</si>
  <si>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</si>
  <si>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</si>
  <si>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</si>
  <si>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</si>
  <si>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</si>
  <si>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</si>
  <si>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</si>
  <si>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</si>
  <si>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</si>
  <si>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</si>
  <si>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</si>
  <si>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</si>
  <si>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</si>
  <si>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</si>
  <si>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</si>
  <si>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</si>
  <si>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</si>
  <si>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</si>
  <si>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</si>
  <si>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</si>
  <si>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</si>
  <si>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</si>
  <si>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</si>
  <si>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</si>
  <si>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</si>
  <si>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</si>
  <si>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</si>
  <si>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</si>
  <si>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</si>
  <si>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</si>
  <si>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</si>
  <si>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</si>
  <si>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</si>
  <si>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</si>
  <si>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</si>
  <si>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</si>
  <si>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</si>
  <si>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</si>
  <si>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</si>
  <si>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</si>
  <si>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</si>
  <si>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</si>
  <si>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</si>
  <si>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</si>
  <si>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</si>
  <si>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</si>
  <si>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</si>
  <si>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</si>
  <si>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</si>
  <si>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</si>
  <si>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</si>
  <si>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</si>
  <si>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</si>
  <si>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</si>
  <si>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</si>
  <si>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</si>
  <si>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</si>
  <si>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</si>
  <si>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</si>
  <si>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</si>
  <si>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</si>
  <si>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</si>
  <si>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</si>
  <si>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</si>
  <si>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</si>
  <si>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</si>
  <si>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</si>
  <si>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</si>
  <si>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</si>
  <si>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</si>
  <si>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</si>
  <si>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</si>
  <si>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</si>
  <si>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</si>
  <si>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</si>
  <si>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</si>
  <si>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</si>
  <si>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</si>
  <si>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</si>
  <si>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</si>
  <si>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</si>
  <si>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</si>
  <si>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</si>
  <si>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</si>
  <si>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</si>
  <si>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</si>
  <si>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</si>
  <si>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</si>
  <si>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</si>
  <si>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</si>
  <si>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</si>
  <si>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</si>
  <si>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</si>
  <si>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</si>
  <si>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</si>
  <si>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</si>
  <si>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</si>
  <si>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</si>
  <si>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</si>
  <si>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</si>
  <si>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</si>
  <si>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</si>
  <si>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</si>
  <si>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</si>
  <si>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</si>
  <si>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</si>
  <si>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</si>
  <si>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</si>
  <si>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</si>
  <si>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</si>
  <si>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</si>
  <si>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</si>
  <si>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</si>
  <si>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</si>
  <si>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</si>
  <si>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</si>
  <si>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</si>
  <si>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</si>
  <si>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</si>
  <si>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</si>
  <si>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</si>
  <si>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</si>
  <si>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</si>
  <si>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</si>
  <si>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</si>
  <si>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</si>
  <si>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</si>
  <si>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</si>
  <si>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</si>
  <si>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</si>
  <si>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</si>
  <si>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</si>
  <si>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</si>
  <si>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</si>
  <si>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</si>
  <si>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</si>
  <si>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</si>
  <si>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</si>
  <si>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</si>
  <si>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</si>
  <si>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</si>
  <si>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</si>
  <si>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</si>
  <si>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</si>
  <si>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</si>
  <si>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</si>
  <si>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</si>
  <si>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</si>
  <si>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</si>
  <si>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</si>
  <si>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</si>
  <si>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</si>
  <si>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</si>
  <si>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</si>
  <si>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</si>
  <si>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</si>
  <si>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</si>
  <si>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</si>
  <si>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</si>
  <si>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</si>
  <si>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</si>
  <si>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</si>
  <si>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</si>
  <si>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</si>
  <si>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</si>
  <si>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</si>
  <si>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</si>
  <si>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</si>
  <si>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</si>
  <si>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</si>
  <si>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</si>
  <si>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</si>
  <si>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</si>
  <si>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</si>
  <si>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</si>
  <si>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</si>
  <si>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</si>
  <si>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</si>
  <si>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</si>
  <si>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</si>
  <si>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</si>
  <si>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</si>
  <si>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</si>
  <si>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</si>
  <si>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</si>
  <si>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</si>
  <si>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</si>
  <si>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</si>
  <si>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</si>
  <si>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</si>
  <si>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</si>
  <si>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</si>
  <si>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</si>
  <si>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</si>
  <si>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</si>
  <si>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</si>
  <si>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</si>
  <si>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</si>
  <si>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</si>
  <si>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</si>
  <si>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</si>
  <si>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</si>
  <si>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</si>
  <si>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</si>
  <si>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</si>
  <si>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</si>
  <si>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</si>
  <si>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</si>
  <si>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</si>
  <si>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</si>
  <si>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</si>
  <si>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</si>
  <si>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</si>
  <si>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</si>
  <si>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</si>
  <si>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</si>
  <si>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</si>
  <si>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</si>
  <si>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</si>
  <si>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</si>
  <si>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</si>
  <si>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</si>
  <si>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</si>
  <si>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</si>
  <si>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</si>
  <si>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</si>
  <si>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</si>
  <si>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</si>
  <si>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</si>
  <si>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</si>
  <si>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</si>
  <si>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</si>
  <si>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</si>
  <si>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</si>
  <si>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</si>
  <si>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</si>
  <si>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</si>
  <si>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</si>
  <si>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</si>
  <si>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</si>
  <si>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</si>
  <si>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</si>
  <si>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</si>
  <si>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</si>
  <si>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</si>
  <si>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</si>
  <si>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</si>
  <si>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</si>
  <si>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</si>
  <si>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</si>
  <si>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</si>
  <si>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</si>
  <si>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</si>
  <si>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</si>
  <si>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</si>
  <si>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</si>
  <si>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</si>
  <si>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</si>
  <si>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</si>
  <si>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</si>
  <si>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</si>
  <si>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</si>
  <si>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</si>
  <si>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</si>
  <si>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</si>
  <si>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</si>
  <si>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</si>
  <si>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</si>
  <si>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</si>
  <si>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</si>
  <si>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</si>
  <si>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</si>
  <si>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</si>
  <si>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</si>
  <si>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</si>
  <si>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</si>
  <si>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</si>
  <si>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</si>
  <si>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</si>
  <si>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</si>
  <si>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</si>
  <si>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</si>
  <si>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</si>
  <si>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</si>
  <si>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</si>
  <si>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</si>
  <si>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</si>
  <si>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</si>
  <si>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</si>
  <si>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</si>
  <si>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</si>
  <si>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</si>
  <si>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</si>
  <si>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</si>
  <si>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</si>
  <si>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</si>
  <si>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</si>
  <si>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</si>
  <si>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</si>
  <si>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</si>
  <si>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</si>
  <si>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</si>
  <si>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</si>
  <si>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</si>
  <si>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</si>
  <si>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</si>
  <si>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</si>
  <si>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</si>
  <si>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</si>
  <si>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</si>
  <si>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</si>
  <si>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</si>
  <si>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</si>
  <si>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</si>
  <si>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</si>
  <si>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</si>
  <si>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</si>
  <si>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</si>
  <si>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</si>
  <si>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</si>
  <si>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</si>
  <si>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</si>
  <si>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</si>
  <si>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</si>
  <si>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</si>
  <si>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</si>
  <si>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</si>
  <si>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</si>
  <si>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</si>
  <si>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</si>
  <si>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</si>
  <si>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</si>
  <si>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</si>
  <si>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</si>
  <si>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</si>
  <si>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</si>
  <si>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</si>
  <si>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</si>
  <si>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</si>
  <si>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</si>
  <si>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</si>
  <si>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</si>
  <si>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</si>
  <si>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</si>
  <si>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</si>
  <si>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</si>
  <si>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</si>
  <si>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</si>
  <si>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</si>
  <si>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</si>
  <si>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</si>
  <si>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</si>
  <si>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</si>
  <si>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</si>
  <si>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</si>
  <si>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</si>
  <si>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</si>
  <si>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</si>
  <si>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</si>
  <si>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</si>
  <si>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</si>
  <si>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</si>
  <si>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</si>
  <si>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</si>
  <si>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</si>
  <si>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</si>
  <si>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</si>
  <si>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</si>
  <si>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</si>
  <si>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</si>
  <si>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</si>
  <si>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</si>
  <si>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</si>
  <si>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</si>
  <si>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</si>
  <si>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</si>
  <si>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</si>
  <si>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</si>
  <si>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</si>
  <si>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</si>
  <si>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</si>
  <si>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</si>
  <si>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</si>
  <si>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</si>
  <si>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</si>
  <si>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</si>
  <si>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</si>
  <si>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</si>
  <si>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</si>
  <si>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</si>
  <si>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</si>
  <si>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</si>
  <si>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</si>
  <si>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</si>
  <si>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</si>
  <si>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</si>
  <si>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</si>
  <si>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</si>
  <si>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</si>
  <si>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</si>
  <si>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</si>
  <si>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</si>
  <si>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</si>
  <si>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</si>
  <si>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</si>
  <si>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</si>
  <si>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</si>
  <si>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</si>
  <si>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</si>
  <si>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</si>
  <si>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</si>
  <si>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</si>
  <si>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</si>
  <si>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</si>
  <si>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</si>
  <si>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</si>
  <si>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</si>
  <si>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</si>
  <si>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</si>
  <si>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</si>
  <si>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</si>
  <si>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</si>
  <si>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</si>
  <si>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</si>
  <si>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</si>
  <si>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</si>
  <si>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</si>
  <si>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</si>
  <si>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</si>
  <si>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</si>
  <si>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</si>
  <si>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</si>
  <si>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</si>
  <si>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</si>
  <si>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</si>
  <si>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</si>
  <si>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</si>
  <si>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</si>
  <si>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</si>
  <si>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</si>
  <si>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</si>
  <si>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</si>
  <si>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</si>
  <si>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</si>
  <si>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</si>
  <si>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</si>
  <si>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</si>
  <si>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</si>
  <si>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</si>
  <si>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</si>
  <si>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</si>
  <si>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</si>
  <si>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</si>
  <si>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</si>
  <si>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</si>
  <si>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</si>
  <si>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</si>
  <si>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</si>
  <si>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</si>
  <si>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</si>
  <si>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</si>
  <si>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</si>
  <si>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</si>
  <si>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</si>
  <si>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</si>
  <si>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</si>
  <si>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</si>
  <si>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</si>
  <si>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</si>
  <si>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</si>
  <si>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</si>
  <si>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</si>
  <si>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</si>
  <si>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</si>
  <si>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</si>
  <si>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</si>
  <si>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</si>
  <si>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</si>
  <si>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</si>
  <si>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</si>
  <si>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</si>
  <si>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</si>
  <si>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</si>
  <si>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</si>
  <si>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</si>
  <si>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</si>
  <si>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</si>
  <si>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</si>
  <si>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</si>
  <si>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</si>
  <si>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</si>
  <si>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</si>
  <si>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</si>
  <si>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</si>
  <si>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</si>
  <si>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</si>
  <si>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</si>
  <si>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</si>
  <si>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</si>
  <si>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</si>
  <si>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</si>
  <si>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</si>
  <si>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</si>
  <si>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</si>
  <si>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</si>
  <si>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</si>
  <si>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</si>
  <si>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</si>
  <si>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</si>
  <si>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</si>
  <si>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</si>
  <si>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</si>
  <si>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</si>
  <si>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</si>
  <si>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</si>
  <si>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</si>
  <si>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</si>
  <si>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</si>
  <si>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</si>
  <si>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</si>
  <si>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</si>
  <si>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</si>
  <si>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</si>
  <si>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</si>
  <si>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</si>
  <si>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</si>
  <si>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</si>
  <si>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</si>
  <si>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</si>
  <si>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</si>
  <si>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</si>
  <si>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</si>
  <si>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</si>
  <si>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</si>
  <si>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</si>
  <si>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</si>
  <si>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</si>
  <si>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</si>
  <si>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</si>
  <si>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</si>
  <si>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</si>
  <si>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</si>
  <si>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</si>
  <si>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</si>
  <si>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</si>
  <si>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</si>
  <si>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</si>
  <si>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</si>
  <si>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</si>
  <si>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</si>
  <si>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</si>
  <si>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</si>
  <si>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</si>
  <si>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</si>
  <si>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</si>
  <si>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</si>
  <si>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</si>
  <si>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</si>
  <si>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</si>
  <si>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</si>
  <si>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</si>
  <si>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</si>
  <si>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</si>
  <si>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</si>
  <si>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</si>
  <si>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</si>
  <si>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</si>
  <si>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</si>
  <si>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</si>
  <si>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</si>
  <si>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</si>
  <si>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</si>
  <si>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</si>
  <si>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</si>
  <si>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</si>
  <si>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</si>
  <si>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</si>
  <si>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</si>
  <si>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</si>
  <si>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</si>
  <si>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</si>
  <si>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</si>
  <si>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</si>
  <si>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</si>
  <si>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</si>
  <si>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</si>
  <si>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</si>
  <si>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</si>
  <si>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</si>
  <si>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</si>
  <si>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</si>
  <si>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</si>
  <si>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</si>
  <si>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</si>
  <si>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</si>
  <si>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</si>
  <si>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</si>
  <si>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</si>
  <si>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</si>
  <si>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</si>
  <si>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</si>
  <si>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</si>
  <si>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</si>
  <si>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</si>
  <si>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</si>
  <si>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</si>
  <si>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</si>
  <si>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</si>
  <si>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</si>
  <si>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</si>
  <si>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</si>
  <si>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</si>
  <si>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</si>
  <si>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</si>
  <si>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</si>
  <si>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</si>
  <si>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</si>
  <si>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</si>
  <si>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</si>
  <si>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</si>
  <si>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</si>
  <si>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</si>
  <si>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</si>
  <si>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</si>
  <si>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</si>
  <si>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</si>
  <si>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</si>
  <si>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</si>
  <si>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</si>
  <si>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</si>
  <si>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</si>
  <si>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</si>
  <si>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</si>
  <si>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</si>
  <si>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</si>
  <si>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</si>
  <si>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</si>
  <si>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</si>
  <si>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</si>
  <si>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</si>
  <si>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</si>
  <si>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</si>
  <si>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</si>
  <si>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</si>
  <si>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</si>
  <si>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</si>
  <si>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</si>
  <si>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</si>
  <si>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</si>
  <si>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</si>
  <si>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</si>
  <si>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</si>
  <si>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</si>
  <si>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</si>
  <si>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</si>
  <si>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</si>
  <si>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</si>
  <si>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</si>
  <si>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</si>
  <si>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</si>
  <si>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</si>
  <si>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</si>
  <si>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</si>
  <si>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</si>
  <si>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</si>
  <si>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</si>
  <si>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</si>
  <si>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</si>
  <si>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</si>
  <si>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</si>
  <si>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</si>
  <si>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</si>
  <si>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</si>
  <si>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</si>
  <si>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</si>
  <si>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</si>
  <si>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</si>
  <si>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</si>
  <si>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</si>
  <si>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</si>
  <si>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</si>
  <si>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</si>
  <si>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</si>
  <si>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</si>
  <si>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</si>
  <si>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</si>
  <si>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</si>
  <si>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</si>
  <si>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</si>
  <si>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</si>
  <si>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</si>
  <si>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</si>
  <si>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</si>
  <si>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</si>
  <si>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</si>
  <si>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</si>
  <si>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</si>
  <si>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</si>
  <si>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</si>
  <si>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</si>
  <si>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</si>
  <si>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</si>
  <si>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</si>
  <si>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</si>
  <si>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</si>
  <si>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</si>
  <si>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</si>
  <si>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</si>
  <si>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</si>
  <si>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</si>
  <si>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</si>
  <si>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</si>
  <si>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</si>
  <si>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</si>
  <si>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</si>
  <si>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</si>
  <si>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</si>
  <si>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</si>
  <si>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</si>
  <si>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</si>
  <si>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</si>
  <si>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</si>
  <si>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</si>
  <si>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</si>
  <si>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</si>
  <si>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</si>
  <si>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</si>
  <si>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</si>
  <si>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</si>
  <si>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</si>
  <si>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</si>
  <si>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</si>
  <si>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</si>
  <si>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</si>
  <si>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</si>
  <si>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</si>
  <si>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</si>
  <si>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</si>
  <si>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</si>
  <si>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</si>
  <si>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</si>
  <si>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</si>
  <si>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</si>
  <si>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</si>
  <si>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</si>
  <si>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</si>
  <si>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</si>
  <si>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</si>
  <si>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</si>
  <si>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</si>
  <si>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</si>
  <si>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</si>
  <si>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</si>
  <si>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</si>
  <si>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</si>
  <si>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</si>
  <si>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</si>
  <si>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</si>
  <si>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</si>
  <si>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</si>
  <si>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</si>
  <si>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</si>
  <si>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</si>
  <si>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</si>
  <si>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</si>
  <si>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</si>
  <si>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</si>
  <si>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</si>
  <si>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</si>
  <si>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</si>
  <si>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</si>
  <si>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</si>
  <si>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</si>
  <si>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</si>
  <si>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</si>
  <si>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</si>
  <si>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</si>
  <si>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</si>
  <si>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</si>
  <si>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</si>
  <si>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</si>
  <si>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</si>
  <si>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</si>
  <si>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</si>
  <si>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</si>
  <si>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</si>
  <si>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</si>
  <si>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</si>
  <si>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</si>
  <si>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</si>
  <si>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</si>
  <si>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</si>
  <si>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</si>
  <si>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</si>
  <si>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</si>
  <si>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</si>
  <si>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</si>
  <si>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</si>
  <si>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</si>
  <si>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</si>
  <si>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</si>
  <si>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</si>
  <si>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</si>
  <si>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</si>
  <si>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</si>
  <si>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</si>
  <si>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</si>
  <si>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</si>
  <si>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</si>
  <si>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</si>
  <si>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</si>
  <si>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</si>
  <si>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</si>
  <si>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</si>
  <si>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</si>
  <si>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</si>
  <si>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</si>
  <si>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</si>
  <si>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</si>
  <si>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</si>
  <si>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</si>
  <si>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</si>
  <si>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</si>
  <si>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</si>
  <si>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</si>
  <si>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</si>
  <si>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</si>
  <si>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</si>
  <si>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</si>
  <si>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</si>
  <si>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</si>
  <si>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</si>
  <si>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</si>
  <si>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</si>
  <si>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</si>
  <si>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</si>
  <si>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</si>
  <si>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</si>
  <si>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</si>
  <si>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</si>
  <si>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</si>
  <si>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</si>
  <si>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</si>
  <si>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</si>
  <si>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</si>
  <si>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</si>
  <si>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</si>
  <si>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</si>
  <si>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</si>
  <si>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</si>
  <si>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</si>
  <si>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</si>
  <si>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</si>
  <si>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</si>
  <si>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</si>
  <si>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</si>
  <si>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</si>
  <si>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</si>
  <si>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</si>
  <si>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</si>
  <si>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</si>
  <si>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</si>
  <si>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</si>
  <si>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</si>
  <si>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</si>
  <si>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</si>
  <si>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</si>
  <si>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</si>
  <si>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</si>
  <si>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</si>
  <si>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</si>
  <si>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</si>
  <si>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</si>
  <si>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</si>
  <si>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</si>
  <si>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</si>
  <si>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</si>
  <si>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</si>
  <si>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</si>
  <si>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</si>
  <si>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</si>
  <si>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</si>
  <si>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</si>
  <si>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</si>
  <si>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</si>
  <si>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</si>
  <si>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</si>
  <si>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</si>
  <si>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</si>
  <si>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</si>
  <si>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</si>
  <si>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</si>
  <si>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</si>
  <si>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</si>
  <si>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</si>
  <si>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</si>
  <si>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</si>
  <si>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</si>
  <si>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</si>
  <si>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</si>
  <si>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</si>
  <si>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</si>
  <si>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</si>
  <si>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</si>
  <si>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</si>
  <si>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</si>
  <si>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</si>
  <si>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</si>
  <si>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</si>
  <si>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</si>
  <si>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</si>
  <si>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</si>
  <si>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</si>
  <si>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</si>
  <si>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</si>
  <si>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</si>
  <si>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</si>
  <si>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</si>
  <si>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</si>
  <si>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</si>
  <si>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</si>
  <si>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</si>
  <si>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</si>
  <si>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</si>
  <si>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</si>
  <si>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</si>
  <si>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</si>
  <si>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</si>
  <si>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</si>
  <si>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</si>
  <si>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</si>
  <si>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</si>
  <si>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</si>
  <si>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</si>
  <si>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</si>
  <si>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</si>
  <si>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</si>
  <si>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</si>
  <si>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</si>
  <si>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</si>
  <si>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</si>
  <si>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</si>
  <si>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</si>
  <si>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</si>
  <si>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</si>
  <si>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</si>
  <si>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</si>
  <si>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</si>
  <si>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</si>
  <si>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</si>
  <si>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</si>
  <si>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</si>
  <si>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</si>
  <si>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</si>
  <si>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</si>
  <si>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</si>
  <si>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</si>
  <si>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</si>
  <si>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</si>
  <si>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</si>
  <si>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</si>
  <si>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</si>
  <si>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</si>
  <si>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</si>
  <si>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</si>
  <si>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</si>
  <si>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</si>
  <si>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</si>
  <si>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</si>
  <si>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</si>
  <si>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</si>
  <si>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</si>
  <si>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</si>
  <si>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</si>
  <si>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</si>
  <si>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</si>
  <si>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</si>
  <si>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</si>
  <si>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</si>
  <si>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</si>
  <si>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</si>
  <si>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</si>
  <si>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</si>
  <si>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</si>
  <si>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</si>
  <si>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</si>
  <si>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</si>
  <si>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</si>
  <si>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</si>
  <si>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</si>
  <si>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</si>
  <si>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</si>
  <si>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</si>
  <si>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</si>
  <si>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</si>
  <si>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</si>
  <si>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</si>
  <si>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</si>
  <si>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</si>
  <si>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</si>
  <si>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</si>
  <si>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</si>
  <si>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</si>
  <si>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</si>
  <si>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</si>
  <si>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</si>
  <si>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</si>
  <si>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</si>
  <si>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</si>
  <si>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</si>
  <si>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</si>
  <si>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</si>
  <si>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</si>
  <si>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</si>
  <si>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</si>
  <si>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</si>
  <si>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</si>
  <si>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</si>
  <si>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</si>
  <si>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</si>
  <si>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</si>
  <si>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</si>
  <si>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</si>
  <si>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</si>
  <si>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</si>
  <si>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</si>
  <si>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</si>
  <si>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</si>
  <si>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</si>
  <si>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</si>
  <si>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</si>
  <si>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</si>
  <si>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</si>
  <si>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</si>
  <si>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</si>
  <si>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</si>
  <si>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</si>
  <si>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</si>
  <si>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</si>
  <si>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</si>
  <si>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</si>
  <si>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</si>
  <si>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</si>
  <si>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</si>
  <si>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</si>
  <si>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</si>
  <si>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</si>
  <si>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</si>
  <si>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</si>
  <si>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</si>
  <si>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</si>
  <si>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</si>
  <si>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</si>
  <si>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</si>
  <si>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</si>
  <si>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</si>
  <si>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</si>
  <si>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</si>
  <si>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</si>
  <si>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</si>
  <si>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</si>
  <si>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</si>
  <si>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</si>
  <si>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</si>
  <si>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</si>
  <si>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</si>
  <si>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</si>
  <si>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</si>
  <si>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</si>
  <si>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</si>
  <si>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</si>
  <si>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</si>
  <si>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</si>
  <si>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</si>
  <si>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</si>
  <si>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</si>
  <si>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</si>
  <si>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</si>
  <si>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</si>
  <si>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</si>
  <si>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</si>
  <si>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</si>
  <si>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</si>
  <si>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</si>
  <si>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</si>
  <si>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</si>
  <si>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</si>
  <si>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</si>
  <si>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</si>
  <si>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</si>
  <si>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</si>
  <si>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</si>
  <si>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</si>
  <si>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</si>
  <si>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</si>
  <si>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</si>
  <si>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</si>
  <si>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</si>
  <si>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</si>
  <si>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</si>
  <si>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</si>
  <si>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</si>
  <si>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</si>
  <si>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</si>
  <si>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</si>
  <si>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</si>
  <si>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</si>
  <si>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</si>
  <si>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</si>
  <si>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</si>
  <si>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</si>
  <si>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</si>
  <si>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</si>
  <si>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</si>
  <si>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</si>
  <si>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</si>
  <si>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</si>
  <si>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</si>
  <si>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</si>
  <si>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</si>
  <si>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</si>
  <si>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</si>
  <si>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</si>
  <si>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</si>
  <si>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</si>
  <si>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</si>
  <si>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</si>
  <si>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</si>
  <si>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</si>
  <si>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</si>
  <si>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</si>
  <si>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</si>
  <si>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</si>
  <si>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</si>
  <si>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</si>
  <si>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</si>
  <si>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</si>
  <si>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</si>
  <si>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</si>
  <si>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</si>
  <si>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</si>
  <si>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</si>
  <si>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</si>
  <si>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</si>
  <si>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</si>
  <si>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</si>
  <si>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</si>
  <si>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</si>
  <si>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</si>
  <si>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</si>
  <si>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</si>
  <si>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</si>
  <si>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</si>
  <si>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</si>
  <si>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</si>
  <si>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</si>
  <si>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</si>
  <si>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</si>
  <si>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</si>
  <si>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</si>
  <si>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</si>
  <si>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</si>
  <si>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</si>
  <si>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</si>
  <si>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</si>
  <si>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</si>
  <si>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</si>
  <si>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</si>
  <si>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</si>
  <si>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</si>
  <si>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</si>
  <si>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</si>
  <si>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</si>
  <si>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</si>
  <si>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</si>
  <si>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</si>
  <si>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</si>
  <si>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</si>
  <si>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</si>
  <si>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</si>
  <si>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</si>
  <si>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</si>
  <si>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</si>
  <si>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</si>
  <si>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</si>
  <si>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</si>
  <si>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</si>
  <si>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</si>
  <si>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</si>
  <si>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</si>
  <si>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</si>
  <si>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</si>
  <si>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</si>
  <si>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</si>
  <si>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</si>
  <si>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</si>
  <si>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</si>
  <si>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</si>
  <si>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</si>
  <si>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</si>
  <si>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</si>
  <si>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</si>
  <si>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</si>
  <si>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</si>
  <si>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</si>
  <si>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</si>
  <si>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</si>
  <si>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</si>
  <si>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</si>
  <si>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</si>
  <si>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</si>
  <si>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</si>
  <si>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</si>
  <si>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</si>
  <si>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</si>
  <si>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</si>
  <si>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</si>
  <si>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</si>
  <si>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</si>
  <si>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</si>
  <si>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</si>
  <si>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</si>
  <si>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</si>
  <si>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</si>
  <si>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</si>
  <si>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</si>
  <si>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</si>
  <si>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</si>
  <si>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</si>
  <si>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</si>
  <si>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</si>
  <si>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</si>
  <si>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</si>
  <si>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</si>
  <si>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</si>
  <si>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</si>
  <si>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</si>
  <si>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</si>
  <si>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</si>
  <si>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</si>
  <si>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</si>
  <si>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</si>
  <si>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</si>
  <si>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</si>
  <si>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</si>
  <si>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</si>
  <si>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</si>
  <si>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</si>
  <si>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</si>
  <si>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</si>
  <si>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</si>
  <si>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</si>
  <si>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</si>
  <si>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</si>
  <si>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</si>
  <si>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</si>
  <si>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</si>
  <si>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</si>
  <si>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</si>
  <si>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</si>
  <si>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</si>
  <si>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</si>
  <si>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</si>
  <si>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</si>
  <si>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</si>
  <si>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</si>
  <si>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</si>
  <si>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</si>
  <si>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</si>
  <si>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</si>
  <si>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</si>
  <si>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</si>
  <si>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</si>
  <si>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</si>
  <si>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</si>
  <si>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</si>
  <si>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</si>
  <si>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</si>
  <si>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</si>
  <si>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</si>
  <si>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</si>
  <si>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</si>
  <si>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</si>
  <si>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</si>
  <si>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</si>
  <si>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</si>
  <si>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</si>
  <si>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</si>
  <si>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</si>
  <si>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</si>
  <si>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</si>
  <si>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</si>
  <si>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</si>
  <si>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</si>
  <si>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</si>
  <si>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</si>
  <si>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</si>
  <si>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</si>
  <si>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</si>
  <si>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</si>
  <si>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</si>
  <si>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</si>
  <si>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</si>
  <si>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</si>
  <si>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</si>
  <si>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</si>
  <si>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</si>
  <si>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</si>
  <si>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</si>
  <si>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</si>
  <si>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</si>
  <si>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</si>
  <si>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</si>
  <si>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</si>
  <si>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</si>
  <si>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</si>
  <si>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</si>
  <si>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</si>
  <si>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</si>
  <si>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</si>
  <si>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</si>
  <si>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</si>
  <si>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</si>
  <si>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</si>
  <si>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</si>
  <si>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</si>
  <si>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</si>
  <si>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</si>
  <si>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</si>
  <si>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</si>
  <si>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</si>
  <si>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</si>
  <si>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</si>
  <si>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</si>
  <si>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</si>
  <si>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</si>
  <si>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</si>
  <si>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</si>
  <si>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</si>
  <si>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</si>
  <si>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</si>
  <si>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</si>
  <si>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</si>
  <si>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</si>
  <si>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</si>
  <si>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</si>
  <si>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</si>
  <si>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</si>
  <si>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</si>
  <si>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</si>
  <si>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</si>
  <si>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</si>
  <si>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</si>
  <si>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</si>
  <si>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</si>
  <si>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</si>
  <si>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</si>
  <si>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</si>
  <si>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</si>
  <si>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</si>
  <si>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</si>
  <si>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</si>
  <si>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</si>
  <si>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</si>
  <si>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</si>
  <si>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</si>
  <si>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</si>
  <si>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</si>
  <si>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</si>
  <si>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</si>
  <si>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</si>
  <si>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</si>
  <si>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</si>
  <si>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</si>
  <si>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</si>
  <si>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</si>
  <si>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</si>
  <si>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</si>
  <si>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</si>
  <si>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</si>
  <si>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</si>
  <si>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</si>
  <si>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</si>
  <si>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</si>
  <si>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</si>
  <si>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</si>
  <si>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</si>
  <si>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</si>
  <si>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</si>
  <si>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</si>
  <si>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</si>
  <si>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</si>
  <si>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</si>
  <si>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</si>
  <si>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</si>
  <si>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</si>
  <si>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</si>
  <si>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</si>
  <si>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</si>
  <si>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</si>
  <si>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</si>
  <si>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</si>
  <si>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</si>
  <si>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</si>
  <si>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</si>
  <si>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</si>
  <si>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</si>
  <si>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</si>
  <si>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</si>
  <si>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</si>
  <si>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</si>
  <si>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</si>
  <si>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</si>
  <si>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</si>
  <si>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</si>
  <si>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</si>
  <si>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</si>
  <si>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</si>
  <si>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</si>
  <si>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</si>
  <si>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</si>
  <si>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</si>
  <si>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</si>
  <si>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</si>
  <si>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</si>
  <si>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</si>
  <si>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</si>
  <si>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</si>
  <si>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</si>
  <si>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</si>
  <si>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</si>
  <si>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</si>
  <si>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</si>
  <si>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</si>
  <si>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</si>
  <si>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</si>
  <si>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</si>
  <si>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</si>
  <si>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</si>
  <si>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</si>
  <si>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</si>
  <si>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</si>
  <si>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</si>
  <si>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</si>
  <si>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</si>
  <si>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</si>
  <si>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</si>
  <si>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</si>
  <si>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</si>
  <si>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</si>
  <si>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</si>
  <si>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</si>
  <si>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</si>
  <si>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</si>
  <si>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</si>
  <si>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</si>
  <si>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</si>
  <si>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</si>
  <si>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</si>
  <si>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</si>
  <si>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</si>
  <si>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</si>
  <si>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</si>
  <si>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</si>
  <si>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</si>
  <si>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</si>
  <si>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</si>
  <si>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</si>
  <si>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</si>
  <si>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</si>
  <si>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</si>
  <si>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</si>
  <si>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</si>
  <si>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</si>
  <si>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</si>
  <si>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</si>
  <si>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</si>
  <si>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</si>
  <si>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</si>
  <si>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</si>
  <si>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</si>
  <si>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</si>
  <si>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</si>
  <si>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</si>
  <si>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</si>
  <si>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</si>
  <si>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</si>
  <si>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</si>
  <si>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</si>
  <si>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</si>
  <si>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</si>
  <si>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</si>
  <si>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</si>
  <si>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</si>
  <si>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</si>
  <si>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</si>
  <si>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</si>
  <si>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</si>
  <si>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</si>
  <si>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</si>
  <si>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</si>
  <si>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</si>
  <si>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</si>
  <si>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</si>
  <si>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</si>
  <si>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</si>
  <si>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</si>
  <si>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</si>
  <si>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</si>
  <si>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</si>
  <si>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</si>
  <si>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</si>
  <si>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</si>
  <si>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</si>
  <si>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</si>
  <si>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</si>
  <si>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</si>
  <si>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</si>
  <si>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</si>
  <si>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</si>
  <si>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</si>
  <si>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</si>
  <si>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</si>
  <si>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</si>
  <si>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</si>
  <si>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</si>
  <si>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</si>
  <si>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</si>
  <si>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</si>
  <si>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</si>
  <si>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</si>
  <si>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</si>
  <si>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</si>
  <si>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</si>
  <si>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</si>
  <si>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</si>
  <si>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</si>
  <si>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</si>
  <si>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</si>
  <si>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</si>
  <si>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</si>
  <si>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</si>
  <si>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</si>
  <si>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</si>
  <si>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</si>
  <si>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</si>
  <si>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</si>
  <si>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</si>
  <si>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</si>
  <si>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</si>
  <si>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</si>
  <si>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</si>
  <si>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</si>
  <si>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</si>
  <si>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</si>
  <si>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</si>
  <si>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</si>
  <si>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</si>
  <si>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</si>
  <si>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</si>
  <si>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</si>
  <si>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</si>
  <si>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</si>
  <si>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</si>
  <si>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</si>
  <si>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</si>
  <si>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</si>
  <si>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</si>
  <si>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</si>
  <si>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</si>
  <si>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</si>
  <si>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</si>
  <si>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</si>
  <si>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</si>
  <si>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</si>
  <si>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</si>
  <si>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</si>
  <si>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</si>
  <si>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</si>
  <si>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</si>
  <si>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</si>
  <si>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</si>
  <si>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</si>
  <si>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</si>
  <si>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</si>
  <si>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</si>
  <si>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</si>
  <si>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</si>
  <si>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</si>
  <si>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</si>
  <si>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</si>
  <si>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</si>
  <si>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</si>
  <si>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</si>
  <si>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</si>
  <si>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</si>
  <si>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</si>
  <si>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</si>
  <si>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</si>
  <si>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</si>
  <si>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</si>
  <si>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</si>
  <si>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</si>
  <si>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</si>
  <si>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</si>
  <si>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</si>
  <si>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</si>
  <si>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</si>
  <si>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</si>
  <si>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</si>
  <si>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</si>
  <si>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</si>
  <si>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</si>
  <si>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</si>
  <si>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</si>
  <si>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</si>
  <si>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</si>
  <si>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</si>
  <si>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</si>
  <si>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</si>
  <si>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</si>
  <si>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</si>
  <si>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</si>
  <si>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</si>
  <si>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</si>
  <si>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</si>
  <si>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</si>
  <si>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</si>
  <si>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</si>
  <si>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</si>
  <si>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</si>
  <si>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</si>
  <si>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</si>
  <si>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</si>
  <si>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</si>
  <si>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</si>
  <si>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</si>
  <si>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</si>
  <si>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</si>
  <si>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</si>
  <si>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</si>
  <si>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</si>
  <si>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</si>
  <si>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</si>
  <si>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</si>
  <si>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</si>
  <si>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</si>
  <si>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</si>
  <si>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</si>
  <si>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</si>
  <si>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</si>
  <si>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</si>
  <si>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</si>
  <si>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</si>
  <si>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</si>
  <si>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</si>
  <si>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</si>
  <si>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</si>
  <si>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</si>
  <si>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</si>
  <si>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</si>
  <si>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</si>
  <si>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</si>
  <si>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</si>
  <si>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</si>
  <si>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</si>
  <si>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</si>
  <si>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</si>
  <si>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</si>
  <si>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</si>
  <si>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</si>
  <si>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</si>
  <si>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</si>
  <si>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</si>
  <si>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</si>
  <si>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</si>
  <si>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</si>
  <si>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</si>
  <si>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</si>
  <si>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</si>
  <si>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</si>
  <si>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</si>
  <si>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</si>
  <si>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</si>
  <si>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</si>
  <si>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</si>
  <si>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</si>
  <si>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</si>
  <si>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</si>
  <si>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</si>
  <si>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</si>
  <si>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</si>
  <si>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</si>
  <si>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</si>
  <si>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</si>
  <si>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</si>
  <si>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</si>
  <si>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</si>
  <si>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</si>
  <si>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</si>
  <si>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</si>
  <si>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</si>
  <si>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</si>
  <si>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</si>
  <si>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</si>
  <si>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</si>
  <si>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</si>
  <si>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</si>
  <si>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</si>
  <si>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</si>
  <si>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</si>
  <si>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</si>
  <si>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</si>
  <si>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</si>
  <si>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</si>
  <si>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</si>
  <si>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</si>
  <si>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</si>
  <si>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</si>
  <si>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</si>
  <si>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</si>
  <si>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</si>
  <si>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</si>
  <si>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</si>
  <si>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</si>
  <si>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</si>
  <si>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</si>
  <si>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</si>
  <si>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</si>
  <si>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</si>
  <si>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</si>
  <si>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</si>
  <si>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</si>
  <si>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</si>
  <si>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</si>
  <si>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</si>
  <si>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</si>
  <si>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</si>
  <si>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</si>
  <si>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</si>
  <si>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</si>
  <si>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</si>
  <si>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</si>
  <si>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</si>
  <si>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</si>
  <si>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</si>
  <si>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</si>
  <si>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</si>
  <si>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</si>
  <si>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</si>
  <si>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</si>
  <si>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</si>
  <si>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</si>
  <si>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</si>
  <si>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</si>
  <si>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</si>
  <si>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</si>
  <si>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</si>
  <si>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</si>
  <si>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</si>
  <si>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</si>
  <si>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</si>
  <si>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</si>
  <si>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</si>
  <si>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</si>
  <si>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</si>
  <si>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</si>
  <si>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</si>
  <si>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</si>
  <si>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</si>
  <si>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</si>
  <si>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</si>
  <si>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</si>
  <si>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</si>
  <si>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</si>
  <si>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</si>
  <si>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</si>
  <si>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</si>
  <si>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</si>
  <si>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</si>
  <si>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</si>
  <si>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</si>
  <si>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</si>
  <si>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</si>
  <si>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</si>
  <si>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</si>
  <si>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</si>
  <si>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</si>
  <si>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</si>
  <si>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</si>
  <si>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</si>
  <si>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</si>
  <si>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</si>
  <si>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</si>
  <si>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</si>
  <si>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</si>
  <si>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</si>
  <si>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</si>
  <si>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</si>
  <si>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</si>
  <si>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</si>
  <si>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</si>
  <si>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</si>
  <si>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</si>
  <si>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</si>
  <si>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</si>
  <si>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</si>
  <si>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</si>
  <si>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</si>
  <si>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</si>
  <si>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</si>
  <si>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</si>
  <si>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</si>
  <si>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</si>
  <si>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</si>
  <si>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</si>
  <si>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</si>
  <si>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</si>
  <si>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</si>
  <si>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</si>
  <si>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</si>
  <si>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</si>
  <si>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</si>
  <si>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</si>
  <si>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</si>
  <si>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</si>
  <si>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</si>
  <si>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</si>
  <si>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</si>
  <si>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</si>
  <si>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</si>
  <si>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</si>
  <si>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</si>
  <si>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</si>
  <si>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</si>
  <si>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</si>
  <si>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</si>
  <si>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</si>
  <si>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</si>
  <si>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</si>
  <si>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</si>
  <si>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</si>
  <si>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</si>
  <si>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</si>
  <si>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</si>
  <si>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</si>
  <si>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</si>
  <si>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</si>
  <si>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</si>
  <si>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</si>
  <si>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</si>
  <si>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</si>
  <si>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</si>
  <si>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</si>
  <si>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</si>
  <si>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</si>
  <si>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</si>
  <si>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</si>
  <si>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</si>
  <si>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</si>
  <si>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</si>
  <si>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</si>
  <si>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</si>
  <si>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</si>
  <si>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</si>
  <si>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</si>
  <si>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</si>
  <si>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</si>
  <si>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</si>
  <si>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</si>
  <si>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</si>
  <si>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</si>
  <si>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</si>
  <si>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</si>
  <si>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</si>
  <si>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</si>
  <si>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</si>
  <si>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</si>
  <si>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</si>
  <si>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</si>
  <si>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</si>
  <si>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</si>
  <si>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</si>
  <si>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</si>
  <si>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</si>
  <si>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</si>
  <si>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</si>
  <si>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</si>
  <si>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</si>
  <si>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</si>
  <si>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</si>
  <si>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</si>
  <si>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</si>
  <si>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</si>
  <si>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</si>
  <si>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</si>
  <si>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</si>
  <si>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</si>
  <si>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</si>
  <si>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</si>
  <si>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</si>
  <si>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</si>
  <si>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</si>
  <si>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</si>
  <si>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</si>
  <si>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</si>
  <si>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</si>
  <si>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</si>
  <si>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</si>
  <si>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</si>
  <si>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</si>
  <si>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</si>
  <si>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</si>
  <si>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</si>
  <si>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</si>
  <si>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</si>
  <si>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</si>
  <si>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</si>
  <si>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</si>
  <si>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</si>
  <si>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</si>
  <si>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</si>
  <si>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</si>
  <si>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</si>
  <si>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</si>
  <si>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</si>
  <si>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</si>
  <si>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</si>
  <si>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</si>
  <si>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</si>
  <si>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</si>
  <si>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</si>
  <si>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</si>
  <si>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</si>
  <si>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</si>
  <si>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</si>
  <si>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</si>
  <si>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</si>
  <si>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</si>
  <si>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</si>
  <si>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</si>
  <si>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</si>
  <si>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</si>
  <si>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</si>
  <si>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</si>
  <si>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</si>
  <si>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</si>
  <si>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</si>
  <si>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</si>
  <si>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</si>
  <si>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</si>
  <si>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</si>
  <si>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</si>
  <si>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</si>
  <si>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</si>
  <si>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</si>
  <si>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</si>
  <si>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</si>
  <si>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</si>
  <si>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</si>
  <si>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</si>
  <si>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</si>
  <si>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</si>
  <si>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</si>
  <si>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</si>
  <si>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</si>
  <si>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</si>
  <si>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</si>
  <si>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</si>
  <si>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</si>
  <si>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</si>
  <si>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</si>
  <si>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</si>
  <si>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</si>
  <si>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</si>
  <si>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</si>
  <si>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</si>
  <si>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</si>
  <si>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</si>
  <si>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</si>
  <si>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</si>
  <si>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</si>
  <si>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</si>
  <si>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</si>
  <si>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</si>
  <si>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</si>
  <si>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</si>
  <si>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</si>
  <si>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</si>
  <si>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</si>
  <si>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</si>
  <si>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</si>
  <si>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</si>
  <si>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</si>
  <si>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</si>
  <si>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</si>
  <si>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</si>
  <si>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</si>
  <si>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</si>
  <si>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</si>
  <si>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</si>
  <si>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</si>
  <si>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</si>
  <si>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</si>
  <si>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</si>
  <si>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</si>
  <si>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</si>
  <si>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</si>
  <si>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</si>
  <si>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</si>
  <si>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</si>
  <si>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</si>
  <si>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</si>
  <si>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</si>
  <si>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</si>
  <si>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</si>
  <si>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</si>
  <si>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</si>
  <si>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</si>
  <si>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</si>
  <si>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</si>
  <si>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</si>
  <si>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</si>
  <si>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</si>
  <si>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</si>
  <si>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</si>
  <si>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</si>
  <si>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</si>
  <si>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</si>
  <si>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</si>
  <si>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</si>
  <si>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</si>
  <si>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</si>
  <si>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</si>
  <si>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</si>
  <si>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</si>
  <si>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</si>
  <si>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</si>
  <si>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</si>
  <si>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</si>
  <si>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</si>
  <si>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</si>
  <si>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</si>
  <si>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</si>
  <si>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</si>
  <si>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</si>
  <si>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</si>
  <si>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</si>
  <si>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</si>
  <si>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</si>
  <si>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</si>
  <si>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</si>
  <si>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</si>
  <si>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</si>
  <si>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</si>
  <si>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</si>
  <si>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</si>
  <si>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</si>
  <si>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</si>
  <si>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</si>
  <si>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</si>
  <si>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</si>
  <si>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</si>
  <si>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</si>
  <si>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</si>
  <si>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</si>
  <si>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</si>
  <si>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</si>
  <si>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</si>
  <si>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</si>
  <si>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</si>
  <si>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</si>
  <si>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</si>
  <si>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</si>
  <si>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</si>
  <si>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</si>
  <si>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</si>
  <si>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</si>
  <si>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</si>
  <si>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</si>
  <si>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</si>
  <si>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</si>
  <si>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</si>
  <si>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</si>
  <si>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</si>
  <si>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</si>
  <si>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</si>
  <si>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</si>
  <si>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</si>
  <si>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</si>
  <si>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</si>
  <si>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</si>
  <si>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</si>
  <si>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</si>
  <si>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</si>
  <si>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</si>
  <si>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</si>
  <si>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</si>
  <si>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</si>
  <si>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</si>
  <si>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</si>
  <si>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</si>
  <si>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</si>
  <si>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</si>
  <si>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</si>
  <si>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</si>
  <si>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</si>
  <si>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</si>
  <si>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</si>
  <si>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</si>
  <si>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</si>
  <si>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</si>
  <si>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</si>
  <si>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</si>
  <si>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</si>
  <si>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</si>
  <si>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</si>
  <si>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</si>
  <si>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</si>
  <si>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</si>
  <si>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</si>
  <si>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</si>
  <si>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</si>
  <si>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</si>
  <si>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</si>
  <si>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</si>
  <si>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</si>
  <si>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</si>
  <si>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</si>
  <si>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</si>
  <si>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</si>
  <si>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</si>
  <si>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</si>
  <si>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</si>
  <si>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</si>
  <si>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</si>
  <si>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</si>
  <si>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</si>
  <si>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</si>
  <si>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</si>
  <si>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</si>
  <si>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</si>
  <si>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</si>
  <si>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</si>
  <si>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</si>
  <si>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</si>
  <si>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</si>
  <si>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</si>
  <si>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</si>
  <si>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</si>
  <si>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</si>
  <si>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</si>
  <si>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</si>
  <si>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</si>
  <si>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</si>
  <si>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</si>
  <si>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</si>
  <si>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</si>
  <si>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</si>
  <si>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</si>
  <si>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</si>
  <si>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</si>
  <si>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</si>
  <si>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</si>
  <si>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</si>
  <si>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</si>
  <si>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</si>
  <si>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</si>
  <si>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</si>
  <si>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</si>
  <si>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</si>
  <si>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</si>
  <si>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</si>
  <si>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</si>
  <si>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</si>
  <si>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</si>
  <si>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</si>
  <si>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</si>
  <si>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</si>
  <si>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</si>
  <si>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</si>
  <si>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</si>
  <si>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</si>
  <si>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</si>
  <si>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</si>
  <si>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</si>
  <si>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</si>
  <si>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</si>
  <si>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</si>
  <si>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</si>
  <si>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</si>
  <si>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</si>
  <si>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</si>
  <si>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</si>
  <si>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</si>
  <si>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</si>
  <si>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</si>
  <si>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</si>
  <si>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</si>
  <si>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</si>
  <si>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</si>
  <si>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</si>
  <si>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</si>
  <si>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</si>
  <si>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</si>
  <si>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</si>
  <si>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</si>
  <si>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</si>
  <si>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</si>
  <si>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</si>
  <si>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</si>
  <si>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</si>
  <si>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</si>
  <si>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</si>
  <si>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</si>
  <si>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</si>
  <si>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</si>
  <si>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</si>
  <si>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</si>
  <si>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</si>
  <si>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</si>
  <si>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</si>
  <si>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</si>
  <si>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</si>
  <si>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</si>
  <si>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</si>
  <si>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</si>
  <si>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</si>
  <si>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</si>
  <si>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</si>
  <si>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</si>
  <si>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</si>
  <si>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</si>
  <si>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</si>
  <si>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</si>
  <si>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</si>
  <si>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</si>
  <si>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</si>
  <si>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</si>
  <si>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</si>
  <si>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</si>
  <si>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</si>
  <si>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</si>
  <si>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</si>
  <si>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</si>
  <si>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</si>
  <si>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</si>
  <si>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</si>
  <si>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</si>
  <si>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</si>
  <si>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</si>
  <si>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</si>
  <si>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</si>
  <si>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</si>
  <si>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</si>
  <si>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</si>
  <si>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</si>
  <si>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</si>
  <si>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</si>
  <si>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</si>
  <si>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</si>
  <si>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</si>
  <si>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</si>
  <si>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</si>
  <si>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</si>
  <si>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</si>
  <si>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</si>
  <si>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</si>
  <si>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</si>
  <si>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</si>
  <si>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</si>
  <si>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</si>
  <si>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</si>
  <si>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</si>
  <si>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</si>
  <si>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</si>
  <si>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</si>
  <si>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</si>
  <si>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</si>
  <si>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</si>
  <si>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</si>
  <si>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</si>
  <si>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</si>
  <si>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</si>
  <si>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</si>
  <si>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</si>
  <si>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</si>
  <si>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</si>
  <si>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</si>
  <si>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</si>
  <si>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</si>
  <si>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</si>
  <si>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</si>
  <si>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</si>
  <si>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</si>
  <si>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</si>
  <si>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</si>
  <si>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</si>
  <si>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</si>
  <si>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</si>
  <si>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</si>
  <si>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</si>
  <si>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</si>
  <si>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</si>
  <si>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</si>
  <si>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</si>
  <si>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</si>
  <si>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</si>
  <si>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</si>
  <si>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</si>
  <si>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</si>
  <si>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</si>
  <si>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</si>
  <si>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</si>
  <si>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</si>
  <si>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</si>
  <si>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</si>
  <si>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</si>
  <si>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</si>
  <si>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</si>
  <si>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</si>
  <si>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</si>
  <si>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</si>
  <si>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</si>
  <si>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</si>
  <si>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</si>
  <si>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</si>
  <si>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</si>
  <si>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</si>
  <si>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</si>
  <si>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</si>
  <si>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</si>
  <si>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</si>
  <si>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</si>
  <si>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</si>
  <si>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</si>
  <si>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</si>
  <si>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</si>
  <si>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</si>
  <si>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</si>
  <si>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</si>
  <si>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</si>
  <si>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</si>
  <si>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</si>
  <si>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</si>
  <si>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</si>
  <si>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</si>
  <si>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</si>
  <si>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</si>
  <si>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</si>
  <si>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</si>
  <si>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</si>
  <si>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</si>
  <si>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</si>
  <si>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</si>
  <si>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</si>
  <si>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</si>
  <si>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</si>
  <si>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</si>
  <si>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</si>
  <si>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</si>
  <si>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</si>
  <si>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</si>
  <si>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</si>
  <si>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</si>
  <si>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</si>
  <si>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</si>
  <si>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</si>
  <si>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</si>
  <si>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</si>
  <si>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</si>
  <si>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</si>
  <si>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</si>
  <si>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</si>
  <si>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</si>
  <si>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</si>
  <si>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</si>
  <si>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</si>
  <si>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</si>
  <si>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</si>
  <si>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</si>
  <si>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</si>
  <si>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</si>
  <si>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</si>
  <si>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</si>
  <si>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</si>
  <si>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</si>
  <si>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</si>
  <si>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</si>
  <si>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</si>
  <si>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</si>
  <si>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</si>
  <si>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</si>
  <si>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</si>
  <si>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</si>
  <si>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</si>
  <si>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</si>
  <si>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</si>
  <si>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</si>
  <si>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</si>
  <si>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</si>
  <si>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</si>
  <si>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</si>
  <si>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</si>
  <si>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</si>
  <si>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</si>
  <si>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</si>
  <si>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</si>
  <si>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</si>
  <si>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</si>
  <si>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</si>
  <si>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</si>
  <si>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</si>
  <si>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</si>
  <si>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</si>
  <si>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</si>
  <si>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</si>
  <si>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</si>
  <si>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</si>
  <si>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</si>
  <si>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</si>
  <si>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</si>
  <si>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</si>
  <si>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</si>
  <si>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</si>
  <si>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</si>
  <si>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</si>
  <si>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</si>
  <si>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</si>
  <si>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</si>
  <si>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</si>
  <si>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</si>
  <si>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</si>
  <si>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</si>
  <si>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</si>
  <si>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</si>
  <si>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</si>
  <si>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</si>
  <si>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</si>
  <si>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</si>
  <si>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</si>
  <si>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</si>
  <si>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</si>
  <si>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</si>
  <si>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</si>
  <si>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</si>
  <si>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</si>
  <si>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</si>
  <si>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</si>
  <si>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</si>
  <si>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</si>
  <si>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</si>
  <si>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</si>
  <si>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</si>
  <si>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</si>
  <si>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</si>
  <si>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</si>
  <si>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</si>
  <si>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</si>
  <si>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</si>
  <si>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</si>
  <si>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</si>
  <si>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</si>
  <si>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</si>
  <si>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</si>
  <si>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</si>
  <si>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</si>
  <si>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</si>
  <si>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</si>
  <si>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</si>
  <si>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</si>
  <si>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</si>
  <si>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</si>
  <si>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</si>
  <si>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</si>
  <si>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</si>
  <si>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</si>
  <si>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</si>
  <si>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</si>
  <si>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</si>
  <si>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</si>
  <si>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</si>
  <si>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</si>
  <si>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</si>
  <si>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</si>
  <si>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</si>
  <si>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</si>
  <si>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</si>
  <si>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</si>
  <si>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</si>
  <si>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</si>
  <si>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</si>
  <si>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</si>
  <si>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</si>
  <si>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</si>
  <si>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</si>
  <si>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</si>
  <si>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</si>
  <si>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</si>
  <si>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</si>
  <si>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</si>
  <si>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</si>
  <si>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</si>
  <si>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</si>
  <si>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</si>
  <si>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</si>
  <si>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</si>
  <si>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</si>
  <si>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</si>
  <si>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</si>
  <si>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</si>
  <si>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</si>
  <si>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</si>
  <si>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</si>
  <si>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</si>
  <si>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</si>
  <si>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</si>
  <si>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</si>
  <si>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</si>
  <si>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</si>
  <si>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</si>
  <si>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</si>
  <si>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</si>
  <si>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</si>
  <si>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</si>
  <si>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</si>
  <si>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</si>
  <si>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</si>
  <si>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</si>
  <si>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</si>
  <si>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</si>
  <si>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</si>
  <si>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</si>
  <si>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</si>
  <si>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</si>
  <si>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</si>
  <si>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</si>
  <si>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</si>
  <si>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</si>
  <si>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</si>
  <si>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</si>
  <si>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</si>
  <si>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</si>
  <si>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</si>
  <si>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</si>
  <si>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</si>
  <si>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</si>
  <si>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</si>
  <si>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</si>
  <si>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</si>
  <si>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</si>
  <si>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</si>
  <si>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</si>
  <si>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</si>
  <si>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</si>
  <si>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</si>
  <si>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</si>
  <si>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</si>
  <si>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</si>
  <si>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</si>
  <si>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</si>
  <si>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</si>
  <si>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</si>
  <si>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</si>
  <si>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</si>
  <si>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</si>
  <si>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</si>
  <si>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</si>
  <si>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</si>
  <si>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</si>
  <si>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</si>
  <si>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</si>
  <si>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</si>
  <si>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</si>
  <si>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</si>
  <si>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</si>
  <si>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</si>
  <si>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</si>
  <si>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</si>
  <si>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</si>
  <si>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</si>
  <si>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</si>
  <si>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</si>
  <si>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</si>
  <si>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</si>
  <si>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</si>
  <si>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</si>
  <si>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</si>
  <si>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</si>
  <si>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</si>
  <si>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</si>
  <si>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</si>
  <si>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</si>
  <si>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</si>
  <si>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</si>
  <si>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</si>
  <si>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</si>
  <si>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</si>
  <si>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</si>
  <si>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</si>
  <si>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</si>
  <si>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</si>
  <si>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</si>
  <si>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</si>
  <si>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</si>
  <si>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</si>
  <si>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</si>
  <si>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</si>
  <si>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</si>
  <si>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</si>
  <si>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</si>
  <si>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</si>
  <si>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</si>
  <si>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</si>
  <si>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</si>
  <si>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</si>
  <si>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</si>
  <si>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</si>
  <si>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</si>
  <si>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</si>
  <si>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</si>
  <si>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</si>
  <si>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</si>
  <si>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</si>
  <si>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</si>
  <si>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</si>
  <si>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</si>
  <si>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</si>
  <si>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</si>
  <si>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</si>
  <si>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</si>
  <si>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</si>
  <si>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</si>
  <si>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</si>
  <si>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</si>
  <si>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</si>
  <si>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</si>
  <si>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</si>
  <si>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</si>
  <si>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</si>
  <si>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</si>
  <si>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</si>
  <si>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</si>
  <si>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</si>
  <si>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</si>
  <si>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</si>
  <si>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</si>
  <si>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</si>
  <si>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</si>
  <si>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</si>
  <si>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</si>
  <si>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</si>
  <si>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</si>
  <si>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</si>
  <si>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</si>
  <si>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</si>
  <si>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</si>
  <si>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</si>
  <si>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</si>
  <si>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</si>
  <si>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</si>
  <si>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</si>
  <si>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</si>
  <si>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</si>
  <si>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</si>
  <si>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</si>
  <si>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</si>
  <si>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</si>
  <si>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</si>
  <si>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</si>
  <si>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</si>
  <si>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</si>
  <si>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</si>
  <si>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</si>
  <si>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</si>
  <si>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</si>
  <si>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</si>
  <si>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</si>
  <si>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</si>
  <si>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</si>
  <si>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</si>
  <si>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</si>
  <si>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</si>
  <si>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</si>
  <si>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</si>
  <si>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</si>
  <si>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</si>
  <si>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</si>
  <si>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</si>
  <si>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</si>
  <si>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</si>
  <si>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</si>
  <si>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</si>
  <si>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</si>
  <si>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</si>
  <si>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</si>
  <si>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</si>
  <si>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</si>
  <si>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</si>
  <si>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</si>
  <si>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</si>
  <si>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</si>
  <si>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</si>
  <si>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</si>
  <si>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</si>
  <si>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</si>
  <si>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</si>
  <si>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</si>
  <si>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</si>
  <si>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</si>
  <si>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</si>
  <si>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</si>
  <si>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</si>
  <si>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</si>
  <si>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</si>
  <si>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</si>
  <si>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</si>
  <si>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</si>
  <si>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</si>
  <si>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</si>
  <si>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</si>
  <si>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</si>
  <si>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</si>
  <si>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</si>
  <si>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</si>
  <si>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</si>
  <si>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</si>
  <si>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</si>
  <si>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</si>
  <si>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</si>
  <si>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</si>
  <si>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</si>
  <si>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</si>
  <si>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</si>
  <si>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</si>
  <si>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</si>
  <si>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</si>
  <si>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</si>
  <si>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</si>
  <si>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</si>
  <si>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</si>
  <si>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</si>
  <si>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</si>
  <si>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</si>
  <si>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</si>
  <si>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</si>
  <si>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</si>
  <si>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</si>
  <si>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</si>
  <si>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</si>
  <si>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</si>
  <si>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</si>
  <si>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</si>
  <si>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</si>
  <si>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</si>
  <si>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</si>
  <si>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</si>
  <si>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</si>
  <si>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</si>
  <si>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</si>
  <si>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</si>
  <si>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</si>
  <si>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</si>
  <si>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</si>
  <si>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</si>
  <si>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</si>
  <si>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</si>
  <si>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</si>
  <si>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</si>
  <si>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</si>
  <si>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</si>
  <si>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</si>
  <si>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</si>
  <si>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</si>
  <si>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</si>
  <si>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</si>
  <si>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</si>
  <si>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</si>
  <si>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</si>
  <si>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</si>
  <si>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</si>
  <si>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</si>
  <si>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</si>
  <si>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</si>
  <si>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</si>
  <si>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</si>
  <si>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</si>
  <si>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</si>
  <si>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</si>
  <si>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</si>
  <si>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</si>
  <si>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</si>
  <si>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</si>
  <si>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</si>
  <si>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</si>
  <si>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</si>
  <si>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</si>
  <si>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</si>
  <si>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</si>
  <si>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</si>
  <si>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</si>
  <si>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</si>
  <si>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</si>
  <si>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</si>
  <si>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</si>
  <si>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</si>
  <si>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</si>
  <si>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</si>
  <si>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</si>
  <si>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</si>
  <si>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</si>
  <si>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</si>
  <si>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</si>
  <si>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</si>
  <si>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</si>
  <si>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</si>
  <si>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</si>
  <si>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</si>
  <si>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</si>
  <si>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</si>
  <si>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</si>
  <si>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</si>
  <si>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</si>
  <si>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</si>
  <si>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</si>
  <si>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</si>
  <si>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</si>
  <si>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</si>
  <si>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</si>
  <si>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</si>
  <si>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</si>
  <si>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</si>
  <si>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</si>
  <si>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</si>
  <si>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</si>
  <si>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</si>
  <si>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</si>
  <si>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</si>
  <si>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</si>
  <si>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</si>
  <si>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</si>
  <si>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</si>
  <si>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</si>
  <si>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</si>
  <si>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</si>
  <si>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</si>
  <si>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</si>
  <si>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</si>
  <si>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</si>
  <si>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</si>
  <si>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</si>
  <si>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</si>
  <si>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</si>
  <si>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</si>
  <si>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</si>
  <si>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</si>
  <si>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</si>
  <si>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</si>
  <si>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</si>
  <si>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</si>
  <si>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</si>
  <si>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</si>
  <si>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</si>
  <si>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</si>
  <si>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</si>
  <si>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</si>
  <si>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</si>
  <si>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</si>
  <si>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</si>
  <si>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</si>
  <si>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</si>
  <si>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</si>
  <si>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</si>
  <si>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</si>
  <si>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</si>
  <si>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</si>
  <si>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</si>
  <si>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</si>
  <si>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</si>
  <si>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</si>
  <si>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</si>
  <si>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</si>
  <si>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</si>
  <si>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</si>
  <si>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</si>
  <si>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</si>
  <si>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</si>
  <si>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</si>
  <si>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</si>
  <si>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</si>
  <si>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</si>
  <si>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</si>
  <si>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</si>
  <si>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</si>
  <si>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</si>
  <si>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</si>
  <si>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</si>
  <si>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</si>
  <si>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</si>
  <si>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</si>
  <si>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</si>
  <si>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</si>
  <si>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</si>
  <si>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</si>
  <si>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</si>
  <si>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</si>
  <si>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</si>
  <si>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</si>
  <si>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</si>
  <si>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</si>
  <si>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</si>
  <si>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</si>
  <si>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</si>
  <si>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</si>
  <si>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</si>
  <si>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</si>
  <si>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</si>
  <si>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</si>
  <si>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</si>
  <si>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</si>
  <si>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</si>
  <si>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</si>
  <si>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</si>
  <si>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</si>
  <si>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</si>
  <si>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</si>
  <si>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</si>
  <si>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</si>
  <si>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</si>
  <si>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</si>
  <si>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</si>
  <si>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</si>
  <si>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</si>
  <si>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</si>
  <si>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</si>
  <si>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</si>
  <si>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</si>
  <si>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</si>
  <si>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</si>
  <si>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</si>
  <si>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</si>
  <si>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</si>
  <si>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</si>
  <si>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</si>
  <si>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</si>
  <si>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</si>
  <si>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</si>
  <si>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</si>
  <si>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</si>
  <si>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</si>
  <si>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</si>
  <si>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</si>
  <si>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</si>
  <si>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</si>
  <si>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</si>
  <si>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</si>
  <si>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</si>
  <si>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</si>
  <si>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</si>
  <si>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</si>
  <si>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</si>
  <si>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</si>
  <si>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</si>
  <si>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</si>
  <si>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</si>
  <si>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</si>
  <si>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</si>
  <si>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</si>
  <si>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</si>
  <si>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</si>
  <si>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</si>
  <si>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</si>
  <si>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</si>
  <si>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</si>
  <si>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</si>
  <si>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</si>
  <si>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</si>
  <si>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</si>
  <si>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</si>
  <si>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</si>
  <si>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</si>
  <si>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</si>
  <si>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</si>
  <si>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</si>
  <si>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</si>
  <si>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</si>
  <si>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</si>
  <si>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</si>
  <si>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</si>
  <si>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</si>
  <si>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</si>
  <si>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</si>
  <si>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</si>
  <si>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</si>
  <si>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</si>
  <si>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</si>
  <si>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</si>
  <si>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</si>
  <si>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</si>
  <si>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</si>
  <si>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</si>
  <si>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</si>
  <si>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</si>
  <si>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</si>
  <si>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</si>
  <si>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</si>
  <si>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</si>
  <si>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</si>
  <si>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</si>
  <si>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</si>
  <si>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</si>
  <si>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</si>
  <si>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</si>
  <si>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</si>
  <si>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</si>
  <si>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</si>
  <si>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</si>
  <si>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</si>
  <si>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</si>
  <si>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</si>
  <si>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</si>
  <si>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</si>
  <si>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</si>
  <si>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</si>
  <si>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</si>
  <si>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</si>
  <si>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</si>
  <si>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</si>
  <si>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</si>
  <si>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</si>
  <si>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</si>
  <si>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</si>
  <si>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</si>
  <si>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</si>
  <si>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</si>
  <si>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</si>
  <si>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</si>
  <si>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</si>
  <si>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</si>
  <si>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</si>
  <si>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</si>
  <si>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</si>
  <si>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</si>
  <si>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</si>
  <si>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</si>
  <si>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</si>
  <si>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</si>
  <si>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</si>
  <si>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</si>
  <si>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</si>
  <si>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</si>
  <si>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</si>
  <si>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</si>
  <si>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</si>
  <si>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</si>
  <si>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</si>
  <si>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</si>
  <si>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</si>
  <si>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</si>
  <si>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</si>
  <si>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</si>
  <si>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</si>
  <si>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</si>
  <si>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</si>
  <si>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</si>
  <si>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</si>
  <si>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</si>
  <si>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</si>
  <si>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</si>
  <si>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</si>
  <si>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</si>
  <si>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</si>
  <si>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</si>
  <si>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</si>
  <si>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</si>
  <si>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</si>
  <si>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</si>
  <si>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</si>
  <si>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</si>
  <si>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</si>
  <si>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</si>
  <si>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</si>
  <si>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</si>
  <si>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</si>
  <si>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</si>
  <si>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</si>
  <si>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</si>
  <si>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</si>
  <si>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</si>
  <si>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</si>
  <si>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</si>
  <si>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</si>
  <si>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</si>
  <si>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</si>
  <si>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</si>
  <si>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</si>
  <si>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</si>
  <si>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</si>
  <si>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</si>
  <si>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</si>
  <si>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</si>
  <si>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</si>
  <si>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</si>
  <si>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</si>
  <si>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</si>
  <si>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</si>
  <si>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</si>
  <si>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</si>
  <si>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</si>
  <si>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</si>
  <si>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</si>
  <si>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</si>
  <si>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</si>
  <si>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</si>
  <si>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</si>
  <si>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</si>
  <si>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</si>
  <si>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</si>
  <si>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</si>
  <si>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</si>
  <si>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</si>
  <si>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</si>
  <si>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</si>
  <si>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</si>
  <si>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</si>
  <si>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</si>
  <si>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</si>
  <si>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</si>
  <si>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</si>
  <si>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</si>
  <si>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</si>
  <si>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</si>
  <si>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</si>
  <si>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</si>
  <si>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</si>
  <si>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</si>
  <si>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</si>
  <si>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</si>
  <si>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</si>
  <si>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</si>
  <si>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</si>
  <si>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</si>
  <si>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</si>
  <si>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</si>
  <si>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</si>
  <si>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</si>
  <si>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</si>
  <si>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</si>
  <si>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</si>
  <si>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</si>
  <si>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</si>
  <si>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</si>
  <si>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</si>
  <si>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</si>
  <si>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</si>
  <si>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</si>
  <si>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</si>
  <si>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</si>
  <si>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</si>
  <si>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</si>
  <si>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</si>
  <si>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</si>
  <si>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</si>
  <si>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</si>
  <si>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</si>
  <si>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</si>
  <si>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</si>
  <si>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</si>
  <si>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</si>
  <si>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</si>
  <si>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</si>
  <si>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</si>
  <si>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</si>
  <si>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</si>
  <si>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</si>
  <si>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</si>
  <si>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</si>
  <si>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</si>
  <si>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</si>
  <si>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</si>
  <si>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</si>
  <si>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</si>
  <si>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</si>
  <si>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</si>
  <si>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</si>
  <si>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</si>
  <si>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</si>
  <si>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</si>
  <si>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</si>
  <si>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</si>
  <si>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</si>
  <si>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</si>
  <si>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</si>
  <si>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</si>
  <si>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</si>
  <si>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</si>
  <si>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</si>
  <si>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</si>
  <si>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</si>
  <si>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</si>
  <si>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</si>
  <si>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</si>
  <si>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</si>
  <si>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</si>
  <si>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</si>
  <si>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</si>
  <si>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</si>
  <si>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</si>
  <si>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</si>
  <si>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</si>
  <si>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</si>
  <si>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</si>
  <si>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</si>
  <si>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</si>
  <si>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</si>
  <si>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</si>
  <si>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</si>
  <si>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</si>
  <si>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</si>
  <si>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</si>
  <si>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</si>
  <si>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</si>
  <si>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</si>
  <si>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</si>
  <si>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</si>
  <si>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</si>
  <si>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</si>
  <si>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</si>
  <si>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</si>
  <si>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</si>
  <si>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</si>
  <si>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</si>
  <si>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</si>
  <si>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</si>
  <si>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</si>
  <si>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</si>
  <si>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</si>
  <si>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</si>
  <si>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</si>
  <si>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</si>
  <si>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</si>
  <si>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</si>
  <si>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</si>
  <si>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</si>
  <si>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</si>
  <si>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</si>
  <si>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</si>
  <si>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</si>
  <si>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</si>
  <si>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</si>
  <si>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</si>
  <si>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</si>
  <si>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</si>
  <si>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</si>
  <si>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</si>
  <si>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</si>
  <si>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</si>
  <si>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</si>
  <si>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</si>
  <si>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</si>
  <si>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</si>
  <si>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</si>
  <si>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</si>
  <si>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</si>
  <si>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</si>
  <si>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</si>
  <si>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</si>
  <si>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</si>
  <si>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</si>
  <si>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</si>
  <si>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</si>
  <si>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</si>
  <si>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</si>
  <si>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</si>
  <si>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</si>
  <si>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</si>
  <si>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</si>
  <si>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</si>
  <si>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</si>
  <si>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</si>
  <si>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</si>
  <si>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</si>
  <si>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</si>
  <si>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</si>
  <si>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</si>
  <si>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</si>
  <si>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</si>
  <si>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</si>
  <si>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</si>
  <si>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</si>
  <si>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</si>
  <si>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</si>
  <si>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</si>
  <si>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</si>
  <si>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</si>
  <si>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</si>
  <si>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</si>
  <si>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</si>
  <si>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</si>
  <si>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</si>
  <si>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</si>
  <si>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</si>
  <si>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</si>
  <si>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</si>
  <si>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</si>
  <si>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</si>
  <si>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</si>
  <si>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</si>
  <si>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</si>
  <si>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</si>
  <si>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</si>
  <si>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</si>
  <si>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</si>
  <si>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</si>
  <si>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</si>
  <si>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</si>
  <si>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</si>
  <si>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</si>
  <si>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</si>
  <si>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</si>
  <si>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</si>
  <si>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</si>
  <si>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</si>
  <si>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</si>
  <si>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</si>
  <si>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</si>
  <si>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</si>
  <si>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</si>
  <si>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</si>
  <si>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</si>
  <si>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</si>
  <si>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</si>
  <si>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</si>
  <si>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</si>
  <si>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</si>
  <si>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</si>
  <si>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</si>
  <si>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</si>
  <si>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</si>
  <si>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</si>
  <si>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</si>
  <si>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</si>
  <si>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</si>
  <si>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</si>
  <si>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</si>
  <si>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</si>
  <si>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</si>
  <si>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</si>
  <si>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</si>
  <si>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</si>
  <si>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</si>
  <si>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</si>
  <si>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</si>
  <si>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</si>
  <si>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</si>
  <si>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</si>
  <si>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</si>
  <si>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</si>
  <si>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</si>
  <si>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</si>
  <si>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</si>
  <si>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</si>
  <si>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</si>
  <si>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</si>
  <si>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</si>
  <si>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</si>
  <si>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</si>
  <si>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</si>
  <si>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</si>
  <si>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</si>
  <si>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</si>
  <si>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</si>
  <si>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</si>
  <si>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</si>
  <si>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</si>
  <si>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</si>
  <si>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</si>
  <si>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</si>
  <si>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</si>
  <si>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</si>
  <si>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</si>
  <si>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</si>
  <si>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</si>
  <si>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</si>
  <si>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</si>
  <si>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</si>
  <si>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</si>
  <si>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</si>
  <si>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</si>
  <si>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</si>
  <si>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</si>
  <si>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</si>
  <si>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</si>
  <si>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</si>
  <si>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</si>
  <si>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</si>
  <si>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</si>
  <si>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</si>
  <si>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</si>
  <si>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</si>
  <si>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</si>
  <si>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</si>
  <si>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</si>
  <si>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</si>
  <si>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</si>
  <si>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</si>
  <si>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</si>
  <si>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</si>
  <si>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</si>
  <si>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</si>
  <si>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</si>
  <si>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</si>
  <si>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</si>
  <si>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</si>
  <si>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</si>
  <si>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</si>
  <si>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</si>
  <si>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</si>
  <si>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</si>
  <si>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</si>
  <si>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</si>
  <si>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</si>
  <si>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</si>
  <si>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</si>
  <si>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</si>
  <si>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</si>
  <si>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</si>
  <si>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</si>
  <si>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</si>
  <si>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</si>
  <si>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</si>
  <si>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</si>
  <si>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</si>
  <si>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</si>
  <si>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</si>
  <si>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</si>
  <si>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</si>
  <si>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</si>
  <si>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</si>
  <si>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</si>
  <si>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</si>
  <si>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</si>
  <si>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</si>
  <si>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</si>
  <si>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</si>
  <si>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</si>
  <si>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</si>
  <si>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</si>
  <si>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</si>
  <si>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</si>
  <si>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</si>
  <si>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</si>
  <si>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</si>
  <si>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</si>
  <si>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</si>
  <si>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</si>
  <si>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</si>
  <si>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</si>
  <si>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</si>
  <si>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</si>
  <si>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</si>
  <si>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</si>
  <si>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</si>
  <si>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</si>
  <si>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</si>
  <si>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</si>
  <si>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</si>
  <si>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</si>
  <si>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</si>
  <si>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</si>
  <si>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</si>
  <si>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</si>
  <si>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</si>
  <si>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</si>
  <si>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</si>
  <si>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</si>
  <si>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</si>
  <si>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</si>
  <si>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</si>
  <si>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</si>
  <si>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</si>
  <si>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</si>
  <si>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</si>
  <si>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</si>
  <si>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</si>
  <si>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</si>
  <si>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</si>
  <si>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</si>
  <si>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</si>
  <si>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</si>
  <si>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</si>
  <si>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</si>
  <si>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</si>
  <si>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</si>
  <si>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</si>
  <si>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</si>
  <si>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</si>
  <si>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</si>
  <si>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</si>
  <si>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</si>
  <si>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</si>
  <si>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</si>
  <si>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</si>
  <si>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</si>
  <si>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</si>
  <si>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</si>
  <si>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</si>
  <si>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</si>
  <si>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</si>
  <si>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</si>
  <si>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</si>
  <si>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</si>
  <si>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</si>
  <si>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</si>
  <si>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</si>
  <si>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</si>
  <si>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</si>
  <si>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</si>
  <si>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</si>
  <si>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</si>
  <si>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</si>
  <si>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</si>
  <si>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</si>
  <si>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</si>
  <si>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</si>
  <si>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</si>
  <si>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</si>
  <si>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</si>
  <si>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</si>
  <si>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</si>
  <si>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</si>
  <si>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</si>
  <si>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</si>
  <si>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</si>
  <si>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</si>
  <si>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</si>
  <si>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</si>
  <si>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</si>
  <si>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</si>
  <si>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</si>
  <si>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</si>
  <si>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</si>
  <si>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</si>
  <si>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</si>
  <si>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</si>
  <si>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</si>
  <si>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</si>
  <si>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</si>
  <si>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</si>
  <si>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</si>
  <si>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</si>
  <si>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</si>
  <si>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</si>
  <si>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</si>
  <si>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</si>
  <si>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</si>
  <si>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</si>
  <si>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</si>
  <si>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</si>
  <si>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</si>
  <si>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</si>
  <si>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</si>
  <si>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</si>
  <si>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</si>
  <si>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</si>
  <si>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</si>
  <si>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</si>
  <si>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</si>
  <si>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</si>
  <si>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</si>
  <si>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</si>
  <si>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</si>
  <si>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</si>
  <si>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</si>
  <si>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</si>
  <si>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</si>
  <si>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</si>
  <si>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</si>
  <si>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</si>
  <si>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</si>
  <si>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</si>
  <si>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</si>
  <si>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</si>
  <si>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</si>
  <si>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</si>
  <si>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</si>
  <si>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</si>
  <si>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</si>
  <si>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</si>
  <si>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</si>
  <si>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</si>
  <si>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</si>
  <si>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</si>
  <si>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</si>
  <si>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</si>
  <si>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</si>
  <si>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</si>
  <si>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</si>
  <si>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</si>
  <si>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</si>
  <si>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</si>
  <si>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</si>
  <si>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</si>
  <si>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</si>
  <si>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</si>
  <si>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</si>
  <si>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</si>
  <si>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</si>
  <si>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</si>
  <si>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</si>
  <si>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</si>
  <si>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</si>
  <si>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</si>
  <si>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</si>
  <si>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</si>
  <si>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</si>
  <si>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</si>
  <si>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</si>
  <si>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</si>
  <si>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</si>
  <si>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</si>
  <si>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</si>
  <si>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</si>
  <si>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</si>
  <si>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</si>
  <si>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</si>
  <si>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</si>
  <si>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</si>
  <si>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</si>
  <si>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</si>
  <si>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</si>
  <si>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</si>
  <si>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</si>
  <si>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</si>
  <si>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</si>
  <si>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</si>
  <si>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</si>
  <si>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</si>
  <si>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</si>
  <si>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</si>
  <si>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</si>
  <si>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</si>
  <si>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</si>
  <si>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</si>
  <si>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</si>
  <si>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</si>
  <si>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</si>
  <si>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</si>
  <si>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</si>
  <si>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</si>
  <si>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</si>
  <si>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</si>
  <si>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</si>
  <si>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</si>
  <si>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</si>
  <si>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</si>
  <si>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</si>
  <si>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</si>
  <si>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</si>
  <si>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</si>
  <si>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</si>
  <si>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</si>
  <si>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</si>
  <si>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</si>
  <si>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</si>
  <si>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</si>
  <si>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</si>
  <si>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</si>
  <si>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</si>
  <si>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</si>
  <si>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</si>
  <si>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</si>
  <si>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</si>
  <si>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</si>
  <si>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</si>
  <si>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</si>
  <si>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</si>
  <si>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</si>
  <si>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</si>
  <si>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</si>
  <si>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</si>
  <si>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</si>
  <si>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</si>
  <si>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</si>
  <si>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</si>
  <si>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</si>
  <si>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</si>
  <si>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</si>
  <si>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</si>
  <si>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</si>
  <si>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</si>
  <si>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</si>
  <si>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</si>
  <si>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</si>
  <si>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</si>
  <si>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</si>
  <si>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</si>
  <si>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</si>
  <si>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</si>
  <si>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</si>
  <si>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</si>
  <si>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</si>
  <si>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</si>
  <si>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</si>
  <si>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</si>
  <si>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</si>
  <si>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</si>
  <si>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</si>
  <si>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</si>
  <si>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</si>
  <si>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</si>
  <si>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</si>
  <si>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</si>
  <si>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</si>
  <si>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</si>
  <si>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</si>
  <si>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</si>
  <si>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</si>
  <si>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</si>
  <si>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</si>
  <si>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</si>
  <si>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</si>
  <si>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</si>
  <si>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</si>
  <si>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</si>
  <si>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</si>
  <si>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</si>
  <si>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</si>
  <si>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</si>
  <si>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</si>
  <si>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</si>
  <si>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</si>
  <si>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</si>
  <si>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</si>
  <si>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</si>
  <si>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</si>
  <si>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</si>
  <si>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</si>
  <si>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</si>
  <si>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</si>
  <si>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</si>
  <si>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</si>
  <si>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</si>
  <si>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</si>
  <si>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</si>
  <si>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</si>
  <si>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</si>
  <si>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</si>
  <si>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</si>
  <si>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</si>
  <si>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</si>
  <si>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</si>
  <si>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</si>
  <si>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</si>
  <si>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</si>
  <si>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</si>
  <si>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</si>
  <si>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</si>
  <si>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</si>
  <si>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</si>
  <si>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</si>
  <si>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</si>
  <si>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</si>
  <si>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</si>
  <si>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</si>
  <si>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</si>
  <si>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</si>
  <si>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</si>
  <si>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</si>
  <si>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</si>
  <si>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</si>
  <si>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</si>
  <si>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</si>
  <si>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</si>
  <si>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</si>
  <si>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</si>
  <si>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</si>
  <si>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</si>
  <si>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</si>
  <si>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</si>
  <si>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</si>
  <si>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</si>
  <si>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</si>
  <si>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</si>
  <si>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</si>
  <si>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</si>
  <si>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</si>
  <si>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</si>
  <si>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</si>
  <si>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</si>
  <si>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</si>
  <si>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</si>
  <si>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</si>
  <si>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</si>
  <si>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</si>
  <si>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</si>
  <si>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</si>
  <si>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</si>
  <si>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</si>
  <si>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</si>
  <si>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</si>
  <si>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</si>
  <si>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</si>
  <si>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</si>
  <si>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</si>
  <si>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</si>
  <si>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</si>
  <si>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</si>
  <si>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</si>
  <si>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</si>
  <si>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</si>
  <si>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</si>
  <si>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</si>
  <si>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</si>
  <si>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</si>
  <si>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</si>
  <si>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</si>
  <si>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</si>
  <si>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</si>
  <si>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</si>
  <si>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</si>
  <si>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</si>
  <si>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</si>
  <si>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</si>
  <si>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</si>
  <si>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</si>
  <si>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</si>
  <si>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</si>
  <si>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</si>
  <si>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</si>
  <si>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</si>
  <si>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</si>
  <si>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</si>
  <si>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</si>
  <si>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</si>
  <si>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</si>
  <si>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</si>
  <si>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</si>
  <si>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</si>
  <si>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</si>
  <si>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</si>
  <si>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</si>
  <si>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</si>
  <si>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</si>
  <si>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</si>
  <si>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</si>
  <si>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</si>
  <si>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</si>
  <si>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</si>
  <si>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</si>
  <si>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</si>
  <si>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</si>
  <si>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</si>
  <si>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</si>
  <si>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</si>
  <si>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</si>
  <si>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</si>
  <si>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</si>
  <si>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</si>
  <si>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</si>
  <si>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</si>
  <si>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</si>
  <si>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</si>
  <si>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</si>
  <si>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</si>
  <si>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</si>
  <si>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</si>
  <si>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</si>
  <si>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</si>
  <si>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</si>
  <si>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</si>
  <si>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</si>
  <si>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</si>
  <si>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</si>
  <si>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</si>
  <si>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</si>
  <si>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</si>
  <si>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</si>
  <si>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</si>
  <si>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</si>
  <si>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</si>
  <si>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</si>
  <si>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</si>
  <si>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</si>
  <si>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</si>
  <si>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</si>
  <si>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</si>
  <si>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</si>
  <si>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</si>
  <si>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</si>
  <si>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</si>
  <si>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</si>
  <si>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</si>
  <si>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</si>
  <si>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</si>
  <si>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</si>
  <si>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</si>
  <si>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</si>
  <si>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</si>
  <si>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</si>
  <si>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</si>
  <si>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</si>
  <si>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</si>
  <si>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</si>
  <si>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</si>
  <si>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</si>
  <si>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</si>
  <si>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</si>
  <si>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</si>
  <si>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</si>
  <si>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</si>
  <si>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</si>
  <si>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</si>
  <si>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</si>
  <si>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</si>
  <si>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</si>
  <si>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</si>
  <si>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</si>
  <si>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</si>
  <si>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</si>
  <si>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</si>
  <si>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</si>
  <si>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</si>
  <si>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</si>
  <si>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</si>
  <si>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</si>
  <si>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</si>
  <si>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</si>
  <si>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</si>
  <si>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</si>
  <si>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</si>
  <si>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</si>
  <si>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</si>
  <si>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</si>
  <si>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</si>
  <si>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</si>
  <si>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</si>
  <si>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</si>
  <si>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</si>
  <si>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</si>
  <si>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</si>
  <si>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</si>
  <si>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</si>
  <si>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</si>
  <si>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</si>
  <si>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</si>
  <si>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</si>
  <si>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</si>
  <si>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</si>
  <si>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</si>
  <si>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</si>
  <si>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</si>
  <si>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</si>
  <si>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</si>
  <si>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</si>
  <si>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</si>
  <si>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</si>
  <si>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</si>
  <si>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</si>
  <si>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</si>
  <si>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</si>
  <si>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</si>
  <si>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</si>
  <si>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</si>
  <si>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</si>
  <si>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</si>
  <si>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</si>
  <si>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</si>
  <si>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</si>
  <si>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</si>
  <si>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</si>
  <si>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</si>
  <si>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</si>
  <si>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</si>
  <si>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</si>
  <si>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</si>
  <si>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</si>
  <si>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</si>
  <si>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</si>
  <si>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</si>
  <si>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</si>
  <si>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</si>
  <si>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</si>
  <si>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</si>
  <si>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</si>
  <si>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</si>
  <si>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</si>
  <si>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</si>
  <si>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</si>
  <si>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</si>
  <si>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</si>
  <si>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</si>
  <si>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</si>
  <si>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</si>
  <si>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</si>
  <si>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</si>
  <si>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</si>
  <si>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</si>
  <si>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</si>
  <si>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</si>
  <si>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</si>
  <si>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</si>
  <si>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</si>
  <si>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</si>
  <si>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</si>
  <si>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</si>
  <si>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</si>
  <si>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</si>
  <si>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</si>
  <si>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</si>
  <si>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</si>
  <si>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</si>
  <si>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</si>
  <si>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</si>
  <si>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</si>
  <si>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</si>
  <si>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</si>
  <si>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</si>
  <si>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</si>
  <si>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</si>
  <si>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</si>
  <si>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</si>
  <si>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</si>
  <si>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</si>
  <si>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</si>
  <si>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</si>
  <si>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</si>
  <si>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</si>
  <si>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</si>
  <si>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</si>
  <si>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</si>
  <si>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</si>
  <si>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</si>
  <si>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</si>
  <si>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</si>
  <si>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</si>
  <si>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</si>
  <si>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</si>
  <si>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</si>
  <si>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</si>
  <si>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</si>
  <si>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</si>
  <si>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</si>
  <si>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</si>
  <si>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</si>
  <si>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</si>
  <si>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</si>
  <si>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</si>
  <si>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</si>
  <si>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</si>
  <si>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</si>
  <si>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</si>
  <si>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</si>
  <si>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</si>
  <si>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</si>
  <si>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</si>
  <si>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</si>
  <si>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</si>
  <si>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</si>
  <si>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</si>
  <si>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</si>
  <si>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</si>
  <si>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</si>
  <si>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</si>
  <si>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</si>
  <si>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</si>
  <si>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</si>
  <si>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</si>
  <si>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</si>
  <si>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</si>
  <si>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</si>
  <si>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</si>
  <si>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</si>
  <si>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</si>
  <si>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</si>
  <si>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</si>
  <si>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</si>
  <si>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</si>
  <si>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</si>
  <si>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</si>
  <si>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</si>
  <si>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</si>
  <si>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</si>
  <si>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</si>
  <si>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</si>
  <si>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</si>
  <si>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</si>
  <si>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</si>
  <si>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</si>
  <si>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</si>
  <si>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</si>
  <si>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</si>
  <si>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</si>
  <si>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</si>
  <si>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</si>
  <si>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</si>
  <si>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</si>
  <si>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</si>
  <si>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</si>
  <si>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</si>
  <si>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</si>
  <si>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</si>
  <si>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</si>
  <si>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</si>
  <si>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</si>
  <si>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</si>
  <si>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</si>
  <si>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</si>
  <si>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</si>
  <si>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</si>
  <si>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</si>
  <si>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</si>
  <si>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</si>
  <si>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</si>
  <si>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</si>
  <si>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</si>
  <si>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</si>
  <si>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</si>
  <si>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</si>
  <si>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</si>
  <si>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</si>
  <si>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</si>
  <si>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</si>
  <si>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</si>
  <si>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</si>
  <si>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</si>
  <si>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</si>
  <si>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</si>
  <si>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</si>
  <si>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</si>
  <si>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</si>
  <si>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</si>
  <si>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</si>
  <si>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</si>
  <si>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</si>
  <si>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</si>
  <si>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</si>
  <si>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</si>
  <si>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</si>
  <si>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</si>
  <si>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</si>
  <si>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</si>
  <si>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</si>
  <si>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</si>
  <si>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</si>
  <si>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</si>
  <si>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</si>
  <si>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</si>
  <si>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</si>
  <si>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</si>
  <si>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</si>
  <si>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</si>
  <si>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</si>
  <si>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</si>
  <si>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</si>
  <si>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</si>
  <si>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</si>
  <si>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</si>
  <si>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</si>
  <si>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</si>
  <si>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</si>
  <si>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</si>
  <si>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</si>
  <si>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</si>
  <si>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</si>
  <si>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</si>
  <si>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</si>
  <si>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</si>
  <si>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</si>
  <si>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</si>
  <si>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</si>
  <si>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</si>
  <si>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</si>
  <si>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</si>
  <si>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</si>
  <si>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</si>
  <si>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</si>
  <si>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</si>
  <si>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</si>
  <si>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</si>
  <si>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</si>
  <si>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</si>
  <si>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</si>
  <si>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</si>
  <si>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</si>
  <si>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</si>
  <si>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</si>
  <si>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</si>
  <si>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</si>
  <si>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</si>
  <si>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</si>
  <si>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</si>
  <si>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</si>
  <si>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</si>
  <si>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</si>
  <si>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</si>
  <si>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</si>
  <si>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</si>
  <si>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</si>
  <si>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</si>
  <si>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</si>
  <si>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</si>
  <si>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</si>
  <si>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</si>
  <si>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</si>
  <si>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</si>
  <si>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</si>
  <si>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</si>
  <si>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</si>
  <si>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</si>
  <si>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</si>
  <si>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</si>
  <si>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</si>
  <si>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</si>
  <si>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</si>
  <si>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</si>
  <si>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</si>
  <si>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</si>
  <si>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</si>
  <si>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</si>
  <si>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</si>
  <si>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</si>
  <si>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</si>
  <si>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</si>
  <si>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</si>
  <si>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</si>
  <si>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</si>
  <si>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</si>
  <si>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</si>
  <si>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</si>
  <si>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</si>
  <si>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</si>
  <si>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</si>
  <si>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</si>
  <si>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</si>
  <si>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</si>
  <si>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</si>
  <si>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</si>
  <si>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</si>
  <si>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</si>
  <si>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</si>
  <si>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</si>
  <si>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</si>
  <si>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</si>
  <si>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</si>
  <si>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</si>
  <si>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</si>
  <si>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</si>
  <si>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</si>
  <si>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</si>
  <si>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</si>
  <si>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</si>
  <si>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</si>
  <si>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</si>
  <si>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</si>
  <si>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</si>
  <si>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</si>
  <si>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</si>
  <si>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</si>
  <si>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</si>
  <si>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</si>
  <si>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</si>
  <si>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</si>
  <si>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</si>
  <si>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</si>
  <si>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</si>
  <si>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</si>
  <si>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</si>
  <si>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</si>
  <si>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</si>
  <si>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</si>
  <si>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</si>
  <si>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</si>
  <si>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</si>
  <si>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</si>
  <si>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</si>
  <si>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</si>
  <si>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</si>
  <si>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</si>
  <si>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</si>
  <si>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</si>
  <si>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</si>
  <si>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</si>
  <si>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</si>
  <si>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</si>
  <si>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</si>
  <si>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</si>
  <si>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</si>
  <si>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</si>
  <si>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</si>
  <si>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</si>
  <si>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</si>
  <si>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</si>
  <si>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</si>
  <si>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</si>
  <si>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</si>
  <si>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</si>
  <si>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</si>
  <si>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</si>
  <si>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</si>
  <si>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</si>
  <si>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</si>
  <si>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</si>
  <si>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</si>
  <si>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</si>
  <si>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</si>
  <si>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</si>
  <si>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</si>
  <si>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</si>
  <si>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</si>
  <si>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</si>
  <si>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</si>
  <si>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</si>
  <si>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</si>
  <si>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</si>
  <si>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</si>
  <si>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</si>
  <si>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</si>
  <si>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</si>
  <si>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</si>
  <si>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</si>
  <si>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</si>
  <si>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</si>
  <si>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</si>
  <si>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</si>
  <si>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</si>
  <si>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</si>
  <si>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</si>
  <si>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</si>
  <si>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</si>
  <si>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</si>
  <si>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</si>
  <si>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</si>
  <si>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</si>
  <si>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</si>
  <si>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</si>
  <si>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</si>
  <si>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</si>
  <si>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</si>
  <si>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</si>
  <si>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</si>
  <si>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</si>
  <si>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</si>
  <si>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</si>
  <si>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</si>
  <si>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</si>
  <si>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</si>
  <si>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</si>
  <si>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</si>
  <si>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</si>
  <si>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</si>
  <si>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</si>
  <si>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</si>
  <si>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</si>
  <si>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</si>
  <si>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</si>
  <si>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</si>
  <si>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</si>
  <si>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</si>
  <si>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</si>
  <si>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</si>
  <si>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</si>
  <si>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</si>
  <si>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</si>
  <si>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</si>
  <si>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</si>
  <si>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</si>
  <si>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</si>
  <si>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</si>
  <si>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</si>
  <si>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</si>
  <si>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</si>
  <si>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</si>
  <si>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</si>
  <si>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</si>
  <si>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</si>
  <si>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</si>
  <si>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</si>
  <si>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</si>
  <si>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</si>
  <si>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</si>
  <si>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</si>
  <si>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</si>
  <si>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</si>
  <si>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</si>
  <si>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</si>
  <si>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</si>
  <si>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</si>
  <si>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</si>
  <si>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</si>
  <si>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</si>
  <si>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</si>
  <si>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</si>
  <si>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</si>
  <si>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</si>
  <si>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</si>
  <si>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</si>
  <si>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</si>
  <si>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</si>
  <si>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</si>
  <si>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</si>
  <si>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</si>
  <si>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</si>
  <si>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</si>
  <si>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</si>
  <si>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</si>
  <si>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</si>
  <si>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</si>
  <si>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</si>
  <si>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</si>
  <si>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</si>
  <si>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</si>
  <si>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</si>
  <si>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</si>
  <si>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</si>
  <si>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</si>
  <si>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</si>
  <si>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</si>
  <si>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</si>
  <si>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</si>
  <si>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</si>
  <si>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</si>
  <si>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</si>
  <si>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</si>
  <si>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</si>
  <si>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</si>
  <si>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</si>
  <si>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</si>
  <si>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</si>
  <si>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</si>
  <si>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</si>
  <si>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</si>
  <si>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</si>
  <si>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</si>
  <si>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</si>
  <si>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</si>
  <si>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</si>
  <si>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</si>
  <si>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</si>
  <si>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</si>
  <si>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</si>
  <si>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</si>
  <si>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</si>
  <si>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</si>
  <si>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</si>
  <si>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</si>
  <si>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</si>
  <si>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</si>
  <si>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</si>
  <si>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</si>
  <si>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</si>
  <si>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</si>
  <si>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</si>
  <si>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</si>
  <si>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</si>
  <si>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</si>
  <si>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</si>
  <si>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</si>
  <si>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</si>
  <si>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</si>
  <si>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</si>
  <si>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</si>
  <si>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</si>
  <si>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</si>
  <si>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</si>
  <si>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</si>
  <si>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</si>
  <si>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</si>
  <si>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</si>
  <si>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</si>
  <si>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</si>
  <si>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</si>
  <si>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</si>
  <si>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</si>
  <si>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</si>
  <si>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</si>
  <si>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</si>
  <si>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</si>
  <si>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</si>
  <si>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</si>
  <si>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</si>
  <si>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</si>
  <si>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</si>
  <si>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</si>
  <si>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</si>
  <si>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</si>
  <si>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</si>
  <si>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</si>
  <si>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</si>
  <si>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</si>
  <si>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</si>
  <si>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</si>
  <si>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</si>
  <si>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</si>
  <si>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</si>
  <si>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</si>
  <si>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</si>
  <si>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</si>
  <si>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</si>
  <si>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</si>
  <si>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</si>
  <si>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</si>
  <si>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</si>
  <si>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</si>
  <si>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</si>
  <si>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</si>
  <si>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</si>
  <si>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</si>
  <si>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</si>
  <si>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</si>
  <si>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</si>
  <si>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</si>
  <si>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</si>
  <si>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</si>
  <si>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</si>
  <si>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</si>
  <si>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</si>
  <si>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</si>
  <si>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</si>
  <si>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</si>
  <si>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</si>
  <si>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</si>
  <si>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</si>
  <si>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</si>
  <si>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</si>
  <si>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</si>
  <si>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</si>
  <si>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</si>
  <si>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</si>
  <si>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</si>
  <si>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</si>
  <si>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</si>
  <si>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</si>
  <si>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</si>
  <si>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</si>
  <si>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</si>
  <si>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</si>
  <si>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</si>
  <si>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</si>
  <si>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</si>
  <si>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</si>
  <si>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</si>
  <si>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</si>
  <si>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</si>
  <si>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</si>
  <si>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</si>
  <si>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</si>
  <si>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</si>
  <si>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</si>
  <si>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</si>
  <si>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</si>
  <si>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</si>
  <si>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</si>
  <si>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</si>
  <si>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</si>
  <si>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</si>
  <si>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</si>
  <si>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</si>
  <si>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</si>
  <si>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</si>
  <si>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</si>
  <si>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</si>
  <si>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</si>
  <si>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</si>
  <si>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</si>
  <si>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</si>
  <si>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</si>
  <si>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</si>
  <si>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</si>
  <si>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</si>
  <si>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</si>
  <si>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</si>
  <si>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</si>
  <si>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</si>
  <si>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</si>
  <si>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</si>
  <si>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</si>
  <si>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</si>
  <si>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</si>
  <si>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</si>
  <si>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</si>
  <si>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</si>
  <si>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</si>
  <si>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</si>
  <si>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</si>
  <si>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</si>
  <si>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</si>
  <si>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</si>
  <si>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</si>
  <si>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</si>
  <si>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</si>
  <si>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</si>
  <si>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</si>
  <si>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</si>
  <si>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</si>
  <si>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</si>
  <si>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</si>
  <si>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</si>
  <si>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</si>
  <si>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</si>
  <si>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</si>
  <si>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</si>
  <si>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</si>
  <si>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</si>
  <si>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</si>
  <si>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</si>
  <si>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</si>
  <si>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</si>
  <si>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</si>
  <si>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</si>
  <si>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</si>
  <si>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</si>
  <si>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</si>
  <si>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</si>
  <si>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</si>
  <si>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</si>
  <si>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</si>
  <si>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</si>
  <si>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</si>
  <si>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</si>
  <si>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</si>
  <si>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</si>
  <si>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</si>
  <si>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</si>
  <si>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</si>
  <si>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</si>
  <si>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</si>
  <si>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</si>
  <si>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</si>
  <si>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</si>
  <si>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</si>
  <si>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</si>
  <si>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</si>
  <si>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</si>
  <si>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</si>
  <si>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</si>
  <si>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</si>
  <si>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</si>
  <si>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</si>
  <si>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</si>
  <si>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</si>
  <si>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</si>
  <si>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</si>
  <si>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</si>
  <si>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</si>
  <si>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</si>
  <si>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</si>
  <si>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</si>
  <si>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</si>
  <si>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</si>
  <si>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</si>
  <si>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</si>
  <si>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</si>
  <si>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</si>
  <si>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</si>
  <si>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</si>
  <si>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</si>
  <si>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</si>
  <si>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</si>
  <si>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</si>
  <si>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</si>
  <si>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</si>
  <si>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</si>
  <si>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</si>
  <si>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</si>
  <si>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</si>
  <si>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</si>
  <si>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</si>
  <si>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</si>
  <si>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</si>
  <si>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</si>
  <si>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</si>
  <si>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</si>
  <si>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</si>
  <si>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</si>
  <si>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</si>
  <si>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</si>
  <si>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</si>
  <si>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</si>
  <si>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</si>
  <si>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</si>
  <si>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</si>
  <si>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</si>
  <si>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</si>
  <si>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</si>
  <si>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</si>
  <si>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</si>
  <si>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</si>
  <si>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</si>
  <si>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</si>
  <si>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</si>
  <si>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</si>
  <si>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</si>
  <si>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</si>
  <si>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</si>
  <si>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</si>
  <si>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</si>
  <si>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</si>
  <si>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</si>
  <si>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</si>
  <si>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</si>
  <si>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</si>
  <si>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</si>
  <si>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</si>
  <si>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</si>
  <si>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</si>
  <si>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</si>
  <si>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</si>
  <si>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</si>
  <si>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</si>
  <si>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</si>
  <si>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</si>
  <si>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</si>
  <si>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</si>
  <si>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</si>
  <si>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</si>
  <si>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</si>
  <si>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</si>
  <si>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</si>
  <si>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</si>
  <si>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</si>
  <si>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</si>
  <si>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</si>
  <si>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</si>
  <si>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</si>
  <si>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</si>
  <si>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</si>
  <si>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</si>
  <si>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</si>
  <si>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</si>
  <si>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</si>
  <si>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</si>
  <si>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</si>
  <si>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</si>
  <si>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</si>
  <si>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</si>
  <si>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</si>
  <si>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</si>
  <si>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</si>
  <si>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</si>
  <si>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</si>
  <si>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</si>
  <si>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</si>
  <si>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</si>
  <si>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</si>
  <si>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</si>
  <si>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</si>
  <si>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</si>
  <si>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</si>
  <si>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</si>
  <si>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</si>
  <si>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</si>
  <si>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</si>
  <si>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</si>
  <si>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</si>
  <si>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</si>
  <si>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</si>
  <si>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</si>
  <si>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</si>
  <si>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</si>
  <si>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</si>
  <si>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</si>
  <si>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</si>
  <si>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</si>
  <si>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</si>
  <si>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</si>
  <si>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</si>
  <si>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</si>
  <si>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</si>
  <si>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</si>
  <si>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</si>
  <si>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</si>
  <si>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</si>
  <si>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</si>
  <si>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</si>
  <si>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</si>
  <si>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</si>
  <si>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</si>
  <si>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</si>
  <si>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</si>
  <si>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</si>
  <si>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</si>
  <si>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</si>
  <si>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</si>
  <si>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</si>
  <si>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</si>
  <si>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</si>
  <si>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</si>
  <si>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</si>
  <si>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</si>
  <si>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</si>
  <si>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</si>
  <si>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</si>
  <si>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</si>
  <si>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</si>
  <si>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</si>
  <si>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</si>
  <si>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</si>
  <si>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</si>
  <si>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</si>
  <si>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</si>
  <si>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</si>
  <si>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</si>
  <si>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</si>
  <si>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</si>
  <si>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</si>
  <si>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</si>
  <si>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</si>
  <si>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</si>
  <si>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</si>
  <si>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</si>
  <si>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</si>
  <si>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</si>
  <si>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</si>
  <si>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</si>
  <si>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</si>
  <si>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</si>
  <si>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</si>
  <si>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</si>
  <si>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</si>
  <si>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</si>
  <si>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</si>
  <si>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</si>
  <si>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</si>
  <si>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</si>
  <si>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</si>
  <si>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</si>
  <si>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</si>
  <si>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</si>
  <si>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</si>
  <si>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</si>
  <si>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</si>
  <si>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</si>
  <si>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</si>
  <si>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</si>
  <si>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</si>
  <si>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</si>
  <si>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</si>
  <si>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</si>
  <si>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</si>
  <si>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</si>
  <si>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</si>
  <si>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</si>
  <si>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</si>
  <si>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</si>
  <si>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</si>
  <si>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</si>
  <si>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</si>
  <si>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</si>
  <si>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</si>
  <si>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</si>
  <si>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</si>
  <si>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</si>
  <si>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</si>
  <si>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</si>
  <si>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</si>
  <si>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</si>
  <si>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</si>
  <si>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</si>
  <si>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</si>
  <si>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</si>
  <si>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</si>
  <si>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</si>
  <si>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</si>
  <si>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</si>
  <si>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</si>
  <si>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</si>
  <si>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</si>
  <si>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</si>
  <si>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</si>
  <si>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</si>
  <si>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</si>
  <si>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</si>
  <si>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</si>
  <si>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</si>
  <si>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</si>
  <si>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</si>
  <si>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</si>
  <si>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</si>
  <si>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</si>
  <si>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</si>
  <si>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</si>
  <si>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</si>
  <si>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</si>
  <si>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</si>
  <si>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</si>
  <si>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</si>
  <si>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</si>
  <si>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</si>
  <si>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</si>
  <si>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</si>
  <si>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</si>
  <si>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</si>
  <si>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</si>
  <si>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</si>
  <si>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</si>
  <si>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</si>
  <si>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</si>
  <si>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</si>
  <si>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</si>
  <si>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</si>
  <si>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</si>
  <si>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</si>
  <si>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</si>
  <si>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</si>
  <si>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</si>
  <si>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</si>
  <si>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</si>
  <si>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</si>
  <si>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</si>
  <si>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</si>
  <si>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</si>
  <si>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</si>
  <si>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</si>
  <si>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</si>
  <si>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</si>
  <si>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</si>
  <si>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</si>
  <si>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</si>
  <si>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</si>
  <si>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</si>
  <si>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</si>
  <si>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</si>
  <si>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</si>
  <si>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</si>
  <si>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</si>
  <si>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</si>
  <si>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</si>
  <si>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</si>
  <si>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</si>
  <si>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</si>
  <si>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</si>
  <si>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</si>
  <si>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</si>
  <si>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</si>
  <si>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</si>
  <si>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</si>
  <si>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</si>
  <si>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</si>
  <si>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</si>
  <si>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</si>
  <si>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</si>
  <si>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</si>
  <si>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</si>
  <si>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</si>
  <si>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</si>
  <si>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</si>
  <si>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</si>
  <si>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</si>
  <si>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</si>
  <si>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</si>
  <si>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</si>
  <si>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</si>
  <si>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</si>
  <si>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</si>
  <si>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</si>
  <si>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</si>
  <si>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</si>
  <si>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</si>
  <si>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</si>
  <si>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</si>
  <si>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</si>
  <si>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</si>
  <si>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</si>
  <si>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</si>
  <si>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</si>
  <si>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</si>
  <si>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</si>
  <si>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</si>
  <si>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</si>
  <si>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</si>
  <si>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</si>
  <si>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</si>
  <si>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</si>
  <si>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</si>
  <si>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</si>
  <si>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</si>
  <si>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</si>
  <si>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</si>
  <si>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</si>
  <si>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</si>
  <si>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</si>
  <si>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</si>
  <si>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</si>
  <si>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</si>
  <si>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</si>
  <si>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</si>
  <si>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</si>
  <si>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</si>
  <si>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</si>
  <si>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</si>
  <si>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</si>
  <si>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</si>
  <si>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</si>
  <si>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</si>
  <si>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</si>
  <si>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</si>
  <si>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</si>
  <si>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</si>
  <si>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</si>
  <si>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</si>
  <si>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</si>
  <si>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</si>
  <si>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</si>
  <si>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</si>
  <si>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</si>
  <si>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</si>
  <si>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</si>
  <si>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</si>
  <si>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</si>
  <si>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</si>
  <si>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</si>
  <si>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</si>
  <si>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</si>
  <si>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</si>
  <si>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</si>
  <si>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</si>
  <si>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</si>
  <si>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</si>
  <si>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</si>
  <si>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</si>
  <si>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</si>
  <si>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</si>
  <si>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</si>
  <si>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</si>
  <si>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</si>
  <si>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</si>
  <si>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</si>
  <si>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</si>
  <si>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</si>
  <si>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</si>
  <si>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</si>
  <si>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</si>
  <si>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</si>
  <si>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</si>
  <si>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</si>
  <si>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</si>
  <si>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</si>
  <si>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</si>
  <si>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</si>
  <si>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</si>
  <si>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</si>
  <si>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</si>
  <si>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</si>
  <si>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</si>
  <si>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</si>
  <si>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</si>
  <si>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</si>
  <si>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</si>
  <si>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</si>
  <si>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</si>
  <si>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</si>
  <si>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</si>
  <si>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</si>
  <si>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</si>
  <si>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</si>
  <si>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</si>
  <si>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</si>
  <si>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</si>
  <si>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</si>
  <si>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</si>
  <si>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</si>
  <si>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</si>
  <si>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</si>
  <si>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</si>
  <si>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</si>
  <si>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</si>
  <si>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</si>
  <si>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</si>
  <si>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</si>
  <si>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</si>
  <si>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</si>
  <si>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</si>
  <si>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</si>
  <si>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</si>
  <si>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</si>
  <si>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</si>
  <si>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</si>
  <si>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</si>
  <si>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</si>
  <si>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</si>
  <si>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</si>
  <si>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</si>
  <si>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</si>
  <si>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</si>
  <si>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</si>
  <si>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</si>
  <si>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</si>
  <si>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</si>
  <si>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</si>
  <si>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</si>
  <si>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</si>
  <si>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</si>
  <si>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</si>
  <si>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</si>
  <si>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</si>
  <si>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</si>
  <si>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</si>
  <si>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</si>
  <si>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</si>
  <si>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</si>
  <si>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</si>
  <si>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</si>
  <si>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</si>
  <si>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</si>
  <si>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</si>
  <si>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</si>
  <si>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</si>
  <si>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</si>
  <si>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</si>
  <si>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</si>
  <si>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</si>
  <si>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</si>
  <si>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</si>
  <si>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</si>
  <si>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</si>
  <si>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</si>
  <si>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</si>
  <si>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</si>
  <si>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</si>
  <si>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</si>
  <si>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</si>
  <si>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</si>
  <si>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</si>
  <si>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</si>
  <si>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</si>
  <si>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</si>
  <si>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</si>
  <si>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</si>
  <si>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</si>
  <si>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</si>
  <si>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</si>
  <si>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</si>
  <si>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</si>
  <si>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</si>
  <si>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</si>
  <si>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</si>
  <si>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</si>
  <si>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</si>
  <si>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</si>
  <si>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</si>
  <si>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</si>
  <si>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</si>
  <si>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</si>
  <si>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</si>
  <si>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</si>
  <si>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</si>
  <si>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</si>
  <si>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</si>
  <si>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</si>
  <si>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</si>
  <si>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</si>
  <si>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</si>
  <si>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</si>
  <si>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</si>
  <si>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</si>
  <si>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</si>
  <si>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</si>
  <si>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</si>
  <si>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</si>
  <si>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</si>
  <si>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</si>
  <si>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</si>
  <si>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</si>
  <si>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</si>
  <si>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</si>
  <si>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</si>
  <si>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</si>
  <si>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</si>
  <si>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</si>
  <si>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</si>
  <si>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</si>
  <si>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</si>
  <si>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</si>
  <si>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</si>
  <si>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</si>
  <si>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</si>
  <si>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</si>
  <si>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</si>
  <si>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</si>
  <si>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</si>
  <si>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</si>
  <si>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</si>
  <si>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</si>
  <si>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</si>
  <si>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</si>
  <si>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</si>
  <si>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</si>
  <si>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</si>
  <si>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</si>
  <si>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</si>
  <si>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</si>
  <si>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</si>
  <si>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</si>
  <si>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</si>
  <si>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</si>
  <si>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</si>
  <si>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</si>
  <si>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</si>
  <si>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</si>
  <si>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</si>
  <si>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</si>
  <si>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</si>
  <si>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</si>
  <si>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</si>
  <si>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</si>
  <si>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</si>
  <si>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</si>
  <si>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</si>
  <si>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</si>
  <si>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</si>
  <si>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</si>
  <si>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</si>
  <si>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</si>
  <si>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</si>
  <si>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</si>
  <si>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</si>
  <si>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</si>
  <si>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</si>
  <si>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</si>
  <si>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</si>
  <si>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</si>
  <si>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</si>
  <si>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</si>
  <si>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</si>
  <si>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</si>
  <si>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</si>
  <si>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</si>
  <si>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</si>
  <si>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</si>
  <si>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</si>
  <si>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</si>
  <si>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</si>
  <si>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</si>
  <si>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</si>
  <si>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</si>
  <si>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</si>
  <si>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</si>
  <si>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</si>
  <si>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</si>
  <si>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</si>
  <si>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</si>
  <si>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</si>
  <si>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</si>
  <si>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</si>
  <si>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</si>
  <si>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</si>
  <si>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</si>
  <si>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</si>
  <si>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</si>
  <si>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</si>
  <si>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</si>
  <si>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</si>
  <si>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</si>
  <si>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</si>
  <si>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</si>
  <si>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</si>
  <si>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</si>
  <si>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</si>
  <si>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</si>
  <si>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</si>
  <si>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</si>
  <si>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</si>
  <si>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</si>
  <si>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</si>
  <si>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</si>
  <si>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</si>
  <si>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</si>
  <si>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</si>
  <si>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</si>
  <si>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</si>
  <si>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</si>
  <si>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</si>
  <si>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</si>
  <si>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</si>
  <si>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</si>
  <si>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</si>
  <si>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</si>
  <si>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</si>
  <si>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</si>
  <si>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</si>
  <si>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</si>
  <si>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</si>
  <si>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</si>
  <si>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</si>
  <si>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</si>
  <si>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</si>
  <si>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</si>
  <si>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</si>
  <si>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</si>
  <si>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</si>
  <si>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</si>
  <si>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</si>
  <si>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</si>
  <si>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</si>
  <si>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</si>
  <si>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</si>
  <si>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</si>
  <si>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</si>
  <si>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</si>
  <si>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</si>
  <si>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</si>
  <si>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</si>
  <si>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</si>
  <si>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</si>
  <si>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</si>
  <si>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</si>
  <si>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</si>
  <si>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</si>
  <si>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</si>
  <si>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</si>
  <si>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</si>
  <si>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</si>
  <si>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</si>
  <si>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</si>
  <si>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</si>
  <si>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</si>
  <si>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</si>
  <si>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</si>
  <si>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</si>
  <si>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</si>
  <si>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</si>
  <si>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</si>
  <si>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</si>
  <si>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</si>
  <si>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</si>
  <si>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</si>
  <si>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</si>
  <si>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</si>
  <si>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</si>
  <si>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</si>
  <si>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</si>
  <si>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</si>
  <si>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</si>
  <si>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</si>
  <si>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</si>
  <si>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</si>
  <si>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</si>
  <si>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</si>
  <si>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</si>
  <si>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</si>
  <si>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</si>
  <si>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</si>
  <si>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</si>
  <si>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</si>
  <si>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</si>
  <si>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</si>
  <si>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</si>
  <si>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</si>
  <si>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</si>
  <si>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</si>
  <si>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</si>
  <si>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</si>
  <si>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</si>
  <si>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</si>
  <si>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</si>
  <si>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</si>
  <si>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</si>
  <si>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</si>
  <si>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</si>
  <si>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</si>
  <si>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</si>
  <si>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</si>
  <si>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</si>
  <si>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</si>
  <si>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</si>
  <si>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</si>
  <si>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</si>
  <si>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</si>
  <si>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</si>
  <si>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</si>
  <si>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</si>
  <si>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</si>
  <si>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</si>
  <si>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</si>
  <si>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</si>
  <si>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</si>
  <si>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</si>
  <si>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</si>
  <si>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</si>
  <si>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</si>
  <si>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</si>
  <si>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</si>
  <si>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</si>
  <si>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</si>
  <si>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</si>
  <si>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</si>
  <si>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</si>
  <si>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</si>
  <si>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</si>
  <si>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</si>
  <si>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</si>
  <si>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</si>
  <si>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</si>
  <si>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</si>
  <si>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</si>
  <si>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</si>
  <si>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</si>
  <si>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</si>
  <si>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</si>
  <si>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</si>
  <si>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</si>
  <si>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</si>
  <si>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</si>
  <si>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</si>
  <si>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</si>
  <si>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</si>
  <si>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</si>
  <si>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</si>
  <si>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</si>
  <si>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</si>
  <si>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</si>
  <si>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</si>
  <si>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</si>
  <si>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</si>
  <si>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</si>
  <si>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</si>
  <si>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</si>
  <si>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</si>
  <si>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</si>
  <si>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</si>
  <si>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</si>
  <si>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</si>
  <si>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</si>
  <si>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</si>
  <si>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</si>
  <si>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</si>
  <si>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</si>
  <si>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</si>
  <si>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</si>
  <si>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</si>
  <si>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</si>
  <si>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</si>
  <si>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</si>
  <si>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</si>
  <si>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</si>
  <si>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</si>
  <si>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</si>
  <si>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</si>
  <si>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</si>
  <si>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</si>
  <si>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</si>
  <si>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</si>
  <si>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</si>
  <si>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</si>
  <si>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</si>
  <si>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</si>
  <si>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</si>
  <si>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</si>
  <si>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</si>
  <si>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</si>
  <si>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</si>
  <si>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</si>
  <si>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</si>
  <si>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</si>
  <si>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</si>
  <si>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</si>
  <si>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</si>
  <si>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</si>
  <si>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</si>
  <si>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</si>
  <si>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</si>
  <si>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</si>
  <si>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</si>
  <si>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</si>
  <si>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</si>
  <si>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</si>
  <si>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</si>
  <si>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</si>
  <si>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</si>
  <si>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</si>
  <si>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</si>
  <si>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</si>
  <si>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</si>
  <si>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</si>
  <si>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</si>
  <si>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</si>
  <si>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</si>
  <si>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</si>
  <si>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</si>
  <si>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</si>
  <si>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</si>
  <si>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</si>
  <si>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</si>
  <si>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</si>
  <si>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</si>
  <si>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</si>
  <si>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</si>
  <si>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</si>
  <si>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</si>
  <si>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</si>
  <si>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</si>
  <si>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</si>
  <si>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</si>
  <si>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</si>
  <si>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</si>
  <si>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</si>
  <si>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</si>
  <si>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</si>
  <si>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</si>
  <si>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</si>
  <si>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</si>
  <si>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</si>
  <si>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</si>
  <si>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</si>
  <si>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</si>
  <si>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</si>
  <si>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</si>
  <si>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</si>
  <si>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</si>
  <si>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</si>
  <si>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</si>
  <si>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</si>
  <si>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</si>
  <si>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</si>
  <si>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</si>
  <si>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</si>
  <si>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</si>
  <si>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</si>
  <si>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</si>
  <si>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</si>
  <si>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</si>
  <si>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</si>
  <si>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</si>
  <si>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</si>
  <si>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</si>
  <si>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</si>
  <si>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</si>
  <si>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</si>
  <si>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</si>
  <si>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</si>
  <si>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</si>
  <si>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</si>
  <si>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</si>
  <si>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</si>
  <si>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</si>
  <si>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</si>
  <si>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</si>
  <si>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</si>
  <si>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</si>
  <si>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</si>
  <si>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</si>
  <si>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</si>
  <si>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</si>
  <si>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</si>
  <si>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</si>
  <si>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</si>
  <si>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</si>
  <si>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</si>
  <si>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</si>
  <si>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</si>
  <si>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</si>
  <si>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</si>
  <si>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</si>
  <si>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</si>
  <si>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</si>
  <si>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</si>
  <si>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</si>
  <si>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</si>
  <si>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</si>
  <si>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</si>
  <si>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</si>
  <si>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</si>
  <si>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</si>
  <si>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</si>
  <si>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</si>
  <si>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</si>
  <si>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</si>
  <si>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</si>
  <si>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</si>
  <si>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</si>
  <si>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</si>
  <si>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</si>
  <si>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</si>
  <si>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</si>
  <si>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</si>
  <si>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</si>
  <si>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</si>
  <si>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</si>
  <si>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</si>
  <si>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</si>
  <si>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</si>
  <si>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</si>
  <si>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</si>
  <si>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</si>
  <si>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</si>
  <si>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</si>
  <si>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</si>
  <si>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</si>
  <si>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</si>
  <si>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</si>
  <si>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</si>
  <si>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</si>
  <si>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</si>
  <si>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</si>
  <si>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</si>
  <si>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</si>
  <si>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</si>
  <si>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</si>
  <si>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</si>
  <si>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</si>
  <si>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</si>
  <si>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</si>
  <si>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</si>
  <si>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</si>
  <si>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</si>
  <si>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</si>
  <si>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</si>
  <si>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</si>
  <si>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</si>
  <si>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</si>
  <si>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</si>
  <si>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</si>
  <si>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</si>
  <si>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</si>
  <si>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</si>
  <si>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</si>
  <si>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</si>
  <si>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</si>
  <si>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</si>
  <si>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</si>
  <si>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</si>
  <si>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</si>
  <si>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</si>
  <si>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</si>
  <si>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</si>
  <si>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</si>
  <si>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</si>
  <si>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</si>
  <si>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</si>
  <si>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</si>
  <si>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</si>
  <si>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</si>
  <si>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</si>
  <si>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</si>
  <si>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</si>
  <si>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</si>
  <si>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</si>
  <si>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</si>
  <si>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</si>
  <si>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</si>
  <si>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</si>
  <si>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</si>
  <si>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</si>
  <si>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</si>
  <si>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</si>
  <si>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</si>
  <si>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</si>
  <si>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</si>
  <si>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</si>
  <si>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</si>
  <si>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</si>
  <si>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</si>
  <si>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</si>
  <si>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</si>
  <si>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</si>
  <si>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</si>
  <si>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</si>
  <si>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</si>
  <si>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</si>
  <si>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</si>
  <si>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</si>
  <si>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</si>
  <si>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</si>
  <si>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</si>
  <si>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</si>
  <si>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</si>
  <si>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</si>
  <si>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</si>
  <si>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</si>
  <si>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</si>
  <si>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</si>
  <si>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</si>
  <si>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</si>
  <si>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</si>
  <si>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</si>
  <si>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</si>
  <si>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</si>
  <si>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</si>
  <si>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</si>
  <si>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</si>
  <si>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</si>
  <si>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</si>
  <si>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</si>
  <si>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</si>
  <si>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</si>
  <si>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</si>
  <si>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</si>
  <si>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</si>
  <si>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</si>
  <si>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</si>
  <si>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</si>
  <si>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</si>
  <si>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</si>
  <si>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</si>
  <si>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</si>
  <si>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</si>
  <si>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</si>
  <si>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</si>
  <si>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</si>
  <si>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</si>
  <si>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</si>
  <si>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</si>
  <si>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</si>
  <si>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</si>
  <si>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</si>
  <si>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</si>
  <si>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</si>
  <si>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</si>
  <si>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</si>
  <si>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</si>
  <si>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</si>
  <si>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</si>
  <si>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</si>
  <si>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</si>
  <si>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</si>
  <si>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</si>
  <si>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</si>
  <si>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</si>
  <si>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</si>
  <si>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</si>
  <si>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</si>
  <si>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</si>
  <si>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</si>
  <si>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</si>
  <si>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</si>
  <si>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</si>
  <si>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</si>
  <si>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</si>
  <si>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</si>
  <si>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</si>
  <si>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</si>
  <si>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</si>
  <si>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</si>
  <si>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</si>
  <si>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</si>
  <si>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</si>
  <si>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</si>
  <si>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</si>
  <si>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</si>
  <si>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</si>
  <si>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</si>
  <si>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</si>
  <si>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</si>
  <si>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</si>
  <si>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</si>
  <si>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</si>
  <si>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</si>
  <si>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</si>
  <si>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</si>
  <si>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</si>
  <si>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</si>
  <si>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</si>
  <si>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</si>
  <si>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</si>
  <si>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</si>
  <si>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</si>
  <si>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</si>
  <si>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</si>
  <si>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</si>
  <si>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</si>
  <si>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</si>
  <si>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</si>
  <si>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</si>
  <si>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</si>
  <si>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</si>
  <si>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</si>
  <si>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</si>
  <si>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</si>
  <si>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</si>
  <si>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</si>
  <si>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</si>
  <si>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</si>
  <si>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</si>
  <si>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</si>
  <si>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</si>
  <si>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</si>
  <si>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</si>
  <si>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</si>
  <si>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</si>
  <si>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</si>
  <si>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</si>
  <si>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</si>
  <si>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</si>
  <si>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</si>
  <si>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</si>
  <si>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</si>
  <si>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</si>
  <si>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</si>
  <si>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</si>
  <si>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</si>
  <si>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</si>
  <si>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</si>
  <si>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</si>
  <si>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</si>
  <si>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</si>
  <si>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</si>
  <si>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</si>
  <si>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</si>
  <si>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</si>
  <si>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</si>
  <si>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</si>
  <si>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</si>
  <si>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</si>
  <si>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</si>
  <si>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</si>
  <si>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</si>
  <si>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</si>
  <si>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</si>
  <si>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</si>
  <si>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</si>
  <si>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</si>
  <si>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</si>
  <si>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</si>
  <si>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</si>
  <si>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</si>
  <si>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</si>
  <si>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</si>
  <si>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</si>
  <si>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</si>
  <si>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</si>
  <si>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</si>
  <si>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</si>
  <si>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</si>
  <si>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</si>
  <si>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</si>
  <si>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</si>
  <si>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</si>
  <si>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</si>
  <si>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</si>
  <si>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</si>
  <si>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</si>
  <si>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</si>
  <si>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</si>
  <si>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</si>
  <si>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</si>
  <si>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</si>
  <si>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</si>
  <si>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</si>
  <si>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</si>
  <si>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</si>
  <si>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</si>
  <si>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</si>
  <si>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</si>
  <si>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</si>
  <si>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</si>
  <si>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</si>
  <si>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</si>
  <si>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</si>
  <si>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</si>
  <si>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</si>
  <si>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</si>
  <si>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</si>
  <si>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</si>
  <si>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</si>
  <si>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</si>
  <si>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</si>
  <si>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</si>
  <si>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</si>
  <si>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</si>
  <si>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</si>
  <si>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</si>
  <si>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</si>
  <si>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</si>
  <si>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</si>
  <si>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</si>
  <si>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</si>
  <si>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</si>
  <si>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</si>
  <si>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</si>
  <si>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</si>
  <si>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</si>
  <si>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</si>
  <si>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</si>
  <si>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</si>
  <si>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</si>
  <si>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</si>
  <si>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</si>
  <si>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</si>
  <si>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</si>
  <si>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</si>
  <si>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</si>
  <si>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</si>
  <si>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</si>
  <si>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</si>
  <si>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</si>
  <si>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</si>
  <si>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</si>
  <si>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</si>
  <si>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</si>
  <si>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</si>
  <si>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</si>
  <si>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</si>
  <si>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</si>
  <si>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</si>
  <si>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</si>
  <si>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</si>
  <si>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</si>
  <si>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</si>
  <si>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</si>
  <si>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</si>
  <si>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</si>
  <si>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</si>
  <si>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</si>
  <si>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</si>
  <si>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</si>
  <si>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</si>
  <si>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</si>
  <si>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</si>
  <si>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</si>
  <si>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</si>
  <si>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</si>
  <si>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</si>
  <si>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</si>
  <si>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</si>
  <si>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</si>
  <si>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</si>
  <si>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</si>
  <si>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</si>
  <si>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</si>
  <si>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</si>
  <si>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</si>
  <si>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</si>
  <si>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</si>
  <si>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</si>
  <si>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</si>
  <si>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</si>
  <si>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</si>
  <si>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</si>
  <si>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</si>
  <si>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</si>
  <si>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</si>
  <si>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</si>
  <si>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</si>
  <si>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</si>
  <si>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</si>
  <si>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</si>
  <si>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</si>
  <si>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</si>
  <si>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</si>
  <si>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</si>
  <si>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</si>
  <si>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</si>
  <si>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</si>
  <si>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</si>
  <si>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</si>
  <si>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</si>
  <si>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</si>
  <si>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</si>
  <si>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</si>
  <si>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</si>
  <si>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</si>
  <si>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</si>
  <si>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</si>
  <si>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</si>
  <si>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</si>
  <si>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</si>
  <si>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</si>
  <si>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</si>
  <si>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</si>
  <si>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</si>
  <si>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</si>
  <si>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</si>
  <si>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</si>
  <si>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</si>
  <si>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</si>
  <si>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</si>
  <si>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</si>
  <si>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</si>
  <si>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</si>
  <si>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</si>
  <si>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</si>
  <si>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</si>
  <si>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</si>
  <si>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</si>
  <si>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</si>
  <si>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</si>
  <si>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</si>
  <si>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</si>
  <si>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</si>
  <si>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</si>
  <si>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</si>
  <si>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</si>
  <si>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</si>
  <si>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</si>
  <si>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</si>
  <si>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</si>
  <si>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</si>
  <si>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</si>
  <si>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</si>
  <si>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</si>
  <si>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</si>
  <si>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</si>
  <si>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</si>
  <si>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</si>
  <si>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</si>
  <si>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</si>
  <si>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</si>
  <si>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</si>
  <si>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</si>
  <si>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</si>
  <si>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</si>
  <si>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</si>
  <si>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</si>
  <si>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</si>
  <si>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</si>
  <si>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</si>
  <si>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</si>
  <si>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</si>
  <si>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</si>
  <si>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</si>
  <si>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</si>
  <si>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</si>
  <si>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</si>
  <si>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</si>
  <si>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</si>
  <si>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</si>
  <si>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</si>
  <si>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</si>
  <si>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</si>
  <si>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</si>
  <si>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</si>
  <si>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</si>
  <si>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</si>
  <si>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</si>
  <si>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</si>
  <si>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</si>
  <si>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</si>
  <si>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</si>
  <si>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</si>
  <si>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</si>
  <si>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</si>
  <si>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</si>
  <si>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</si>
  <si>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</si>
  <si>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</si>
  <si>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</si>
  <si>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</si>
  <si>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</si>
  <si>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</si>
  <si>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</si>
  <si>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</si>
  <si>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</si>
  <si>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</si>
  <si>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</si>
  <si>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</si>
  <si>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</si>
  <si>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</si>
  <si>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</si>
  <si>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</si>
  <si>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</si>
  <si>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</si>
  <si>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</si>
  <si>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</si>
  <si>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</si>
  <si>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</si>
  <si>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</si>
  <si>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</si>
  <si>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</si>
  <si>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</si>
  <si>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</si>
  <si>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</si>
  <si>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</si>
  <si>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</si>
  <si>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</si>
  <si>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</si>
  <si>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</si>
  <si>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</si>
  <si>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</si>
  <si>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</si>
  <si>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</si>
  <si>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</si>
  <si>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</si>
  <si>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</si>
  <si>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</si>
  <si>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</si>
  <si>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</si>
  <si>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</si>
  <si>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</si>
  <si>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</si>
  <si>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</si>
  <si>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</si>
  <si>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</si>
  <si>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</si>
  <si>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</si>
  <si>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</si>
  <si>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</si>
  <si>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</si>
  <si>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</si>
  <si>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</si>
  <si>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</si>
  <si>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</si>
  <si>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</si>
  <si>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</si>
  <si>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</si>
  <si>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</si>
  <si>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</si>
  <si>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</si>
  <si>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</si>
  <si>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</si>
  <si>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</si>
  <si>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</si>
  <si>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</si>
  <si>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</si>
  <si>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</si>
  <si>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</si>
  <si>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</si>
  <si>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</si>
  <si>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</si>
  <si>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</si>
  <si>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</si>
  <si>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</si>
  <si>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</si>
  <si>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</si>
  <si>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</si>
  <si>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</si>
  <si>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</si>
  <si>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</si>
  <si>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</si>
  <si>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</si>
  <si>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</si>
  <si>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</si>
  <si>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</si>
  <si>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</si>
  <si>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</si>
  <si>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</si>
  <si>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</si>
  <si>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</si>
  <si>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</si>
  <si>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</si>
  <si>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</si>
  <si>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</si>
  <si>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</si>
  <si>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</si>
  <si>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</si>
  <si>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</si>
  <si>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</si>
  <si>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</si>
  <si>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</si>
  <si>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</si>
  <si>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</si>
  <si>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</si>
  <si>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</si>
  <si>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</si>
  <si>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</si>
  <si>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</si>
  <si>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</si>
  <si>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</si>
  <si>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</si>
  <si>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</si>
  <si>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</si>
  <si>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</si>
  <si>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</si>
  <si>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</si>
  <si>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</si>
  <si>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</si>
  <si>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</si>
  <si>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</si>
  <si>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</si>
  <si>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</si>
  <si>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</si>
  <si>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</si>
  <si>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</si>
  <si>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</si>
  <si>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</si>
  <si>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</si>
  <si>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</si>
  <si>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</si>
  <si>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</si>
  <si>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</si>
  <si>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</si>
  <si>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</si>
  <si>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</si>
  <si>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</si>
  <si>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</si>
  <si>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</si>
  <si>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</si>
  <si>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</si>
  <si>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</si>
  <si>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</si>
  <si>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</si>
  <si>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</si>
  <si>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</si>
  <si>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</si>
  <si>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</si>
  <si>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</si>
  <si>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</si>
  <si>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</si>
  <si>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</si>
  <si>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</si>
  <si>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</si>
  <si>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</si>
  <si>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</si>
  <si>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</si>
  <si>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</si>
  <si>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</si>
  <si>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</si>
  <si>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</si>
  <si>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</si>
  <si>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</si>
  <si>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</si>
  <si>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</si>
  <si>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</si>
  <si>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</si>
  <si>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</si>
  <si>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</si>
  <si>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</si>
  <si>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</si>
  <si>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</si>
  <si>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</si>
  <si>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</si>
  <si>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</si>
  <si>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</si>
  <si>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</si>
  <si>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</si>
  <si>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</si>
  <si>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</si>
  <si>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</si>
  <si>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</si>
  <si>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</si>
  <si>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</si>
  <si>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</si>
  <si>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</si>
  <si>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</si>
  <si>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</si>
  <si>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</si>
  <si>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</si>
  <si>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</si>
  <si>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</si>
  <si>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</si>
  <si>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</si>
  <si>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</si>
  <si>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</si>
  <si>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</si>
  <si>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</si>
  <si>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</si>
  <si>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</si>
  <si>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</si>
  <si>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</si>
  <si>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</si>
  <si>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</si>
  <si>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</si>
  <si>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</si>
  <si>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</si>
  <si>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</si>
  <si>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</si>
  <si>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</si>
  <si>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</si>
  <si>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</si>
  <si>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</si>
  <si>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</si>
  <si>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</si>
  <si>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</si>
  <si>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</si>
  <si>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</si>
  <si>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</si>
  <si>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</si>
  <si>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</si>
  <si>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</si>
  <si>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</si>
  <si>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</si>
  <si>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</si>
  <si>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</si>
  <si>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</si>
  <si>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</si>
  <si>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</si>
  <si>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</si>
  <si>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</si>
  <si>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</si>
  <si>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</si>
  <si>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</si>
  <si>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</si>
  <si>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</si>
  <si>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</si>
  <si>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</si>
  <si>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</si>
  <si>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</si>
  <si>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</si>
  <si>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</si>
  <si>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</si>
  <si>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</si>
  <si>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</si>
  <si>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</si>
  <si>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</si>
  <si>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</si>
  <si>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</si>
  <si>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</si>
  <si>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</si>
  <si>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</si>
  <si>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</si>
  <si>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</si>
  <si>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</si>
  <si>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</si>
  <si>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</si>
  <si>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</si>
  <si>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</si>
  <si>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</si>
  <si>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</si>
  <si>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</si>
  <si>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</si>
  <si>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</si>
  <si>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</si>
  <si>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</si>
  <si>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</si>
  <si>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</si>
  <si>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</si>
  <si>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</si>
  <si>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</si>
  <si>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</si>
  <si>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</si>
  <si>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</si>
  <si>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</si>
  <si>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</si>
  <si>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</si>
  <si>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</si>
  <si>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</si>
  <si>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</si>
  <si>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</si>
  <si>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</si>
  <si>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</si>
  <si>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</si>
  <si>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</si>
  <si>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</si>
  <si>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</si>
  <si>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</si>
  <si>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</si>
  <si>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</si>
  <si>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</si>
  <si>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</si>
  <si>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</si>
  <si>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</si>
  <si>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</si>
  <si>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</si>
  <si>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</si>
  <si>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</si>
  <si>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</si>
  <si>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</si>
  <si>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</si>
  <si>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</si>
  <si>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</si>
  <si>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</si>
  <si>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</si>
  <si>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</si>
  <si>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</si>
  <si>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</si>
  <si>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</si>
  <si>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</si>
  <si>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</si>
  <si>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</si>
  <si>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</si>
  <si>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</si>
  <si>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</si>
  <si>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</si>
  <si>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</si>
  <si>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</si>
  <si>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</si>
  <si>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</si>
  <si>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</si>
  <si>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</si>
  <si>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</si>
  <si>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</si>
  <si>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</si>
  <si>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</si>
  <si>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</si>
  <si>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</si>
  <si>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</si>
  <si>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</si>
  <si>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</si>
  <si>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</si>
  <si>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</si>
  <si>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</si>
  <si>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</si>
  <si>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</si>
  <si>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</si>
  <si>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</si>
  <si>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</si>
  <si>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</si>
  <si>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</si>
  <si>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</si>
  <si>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</si>
  <si>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</si>
  <si>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</si>
  <si>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</si>
  <si>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</si>
  <si>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</si>
  <si>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</si>
  <si>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</si>
  <si>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</si>
  <si>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</si>
  <si>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</si>
  <si>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</si>
  <si>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</si>
  <si>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</si>
  <si>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</si>
  <si>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</si>
  <si>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</si>
  <si>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</si>
  <si>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</si>
  <si>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</si>
  <si>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</si>
  <si>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</si>
  <si>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</si>
  <si>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</si>
  <si>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</si>
  <si>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</si>
  <si>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</si>
  <si>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</si>
  <si>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</si>
  <si>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</si>
  <si>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</si>
  <si>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</si>
  <si>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</si>
  <si>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</si>
  <si>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</si>
  <si>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</si>
  <si>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</si>
  <si>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</si>
  <si>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</si>
  <si>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</si>
  <si>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</si>
  <si>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</si>
  <si>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</si>
  <si>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</si>
  <si>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</si>
  <si>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</si>
  <si>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</si>
  <si>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</si>
  <si>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</si>
  <si>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</si>
  <si>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</si>
  <si>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</si>
  <si>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</si>
  <si>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</si>
  <si>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</si>
  <si>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</si>
  <si>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</si>
  <si>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</si>
  <si>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</si>
  <si>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</si>
  <si>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</si>
  <si>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</si>
  <si>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</si>
  <si>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</si>
  <si>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</si>
  <si>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</si>
  <si>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</si>
  <si>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</si>
  <si>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</si>
  <si>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</si>
  <si>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</si>
  <si>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</si>
  <si>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</si>
  <si>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</si>
  <si>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</si>
  <si>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</si>
  <si>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</si>
  <si>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</si>
  <si>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</si>
  <si>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</si>
  <si>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</si>
  <si>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</si>
  <si>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</si>
  <si>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</si>
  <si>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</si>
  <si>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</si>
  <si>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</si>
  <si>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</si>
  <si>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</si>
  <si>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</si>
  <si>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</si>
  <si>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</si>
  <si>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</si>
  <si>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</si>
  <si>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</si>
  <si>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</si>
  <si>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</si>
  <si>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</si>
  <si>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</si>
  <si>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</si>
  <si>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</si>
  <si>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</si>
  <si>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</si>
  <si>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</si>
  <si>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</si>
  <si>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</si>
  <si>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</si>
  <si>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</si>
  <si>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</si>
  <si>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</si>
  <si>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</si>
  <si>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</si>
  <si>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</si>
  <si>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</si>
  <si>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</si>
  <si>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</si>
  <si>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</si>
  <si>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</si>
  <si>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</si>
  <si>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</si>
  <si>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</si>
  <si>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</si>
  <si>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</si>
  <si>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</si>
  <si>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</si>
  <si>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</si>
  <si>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</si>
  <si>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</si>
  <si>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</si>
  <si>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</si>
  <si>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</si>
  <si>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</si>
  <si>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</si>
  <si>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</si>
  <si>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</si>
  <si>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</si>
  <si>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</si>
  <si>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</si>
  <si>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</si>
  <si>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</si>
  <si>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</si>
  <si>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</si>
  <si>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</si>
  <si>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</si>
  <si>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</si>
  <si>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</si>
  <si>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</si>
  <si>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</si>
  <si>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</si>
  <si>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</si>
  <si>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</si>
  <si>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</si>
  <si>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</si>
  <si>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</si>
  <si>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</si>
  <si>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</si>
  <si>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</si>
  <si>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</si>
  <si>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</si>
  <si>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</si>
  <si>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</si>
  <si>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</si>
  <si>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</si>
  <si>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</si>
  <si>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</si>
  <si>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</si>
  <si>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</si>
  <si>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</si>
  <si>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</si>
  <si>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</si>
  <si>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</si>
  <si>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</si>
  <si>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</si>
  <si>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</si>
  <si>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</si>
  <si>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</si>
  <si>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</si>
  <si>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</si>
  <si>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</si>
  <si>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</si>
  <si>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</si>
  <si>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</si>
  <si>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</si>
  <si>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</si>
  <si>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</si>
  <si>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</si>
  <si>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</si>
  <si>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</si>
  <si>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</si>
  <si>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</si>
  <si>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</si>
  <si>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</si>
  <si>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</si>
  <si>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</si>
  <si>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</si>
  <si>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</si>
  <si>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</si>
  <si>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</si>
  <si>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</si>
  <si>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</si>
  <si>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</si>
  <si>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</si>
  <si>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</si>
  <si>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</si>
  <si>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</si>
  <si>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</si>
  <si>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</si>
  <si>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</si>
  <si>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</si>
  <si>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</si>
  <si>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</si>
  <si>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</si>
  <si>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</si>
  <si>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</si>
  <si>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</si>
  <si>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</si>
  <si>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</si>
  <si>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</si>
  <si>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</si>
  <si>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</si>
  <si>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</si>
  <si>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</si>
  <si>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</si>
  <si>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</si>
  <si>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</si>
  <si>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</si>
  <si>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</si>
  <si>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</si>
  <si>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</si>
  <si>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</si>
  <si>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</si>
  <si>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</si>
  <si>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</si>
  <si>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</si>
  <si>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</si>
  <si>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</si>
  <si>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</si>
  <si>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</si>
  <si>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</si>
  <si>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</si>
  <si>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</si>
  <si>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</si>
  <si>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</si>
  <si>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</si>
  <si>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</si>
  <si>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</si>
  <si>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</si>
  <si>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</si>
  <si>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</si>
  <si>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</si>
  <si>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</si>
  <si>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</si>
  <si>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</si>
  <si>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</si>
  <si>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</si>
  <si>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</si>
  <si>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</si>
  <si>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</si>
  <si>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</si>
  <si>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</si>
  <si>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</si>
  <si>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</si>
  <si>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</si>
  <si>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</si>
  <si>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</si>
  <si>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</si>
  <si>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</si>
  <si>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</si>
  <si>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</si>
  <si>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</si>
  <si>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</si>
  <si>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</si>
  <si>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</si>
  <si>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</si>
  <si>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</si>
  <si>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</si>
  <si>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</si>
  <si>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</si>
  <si>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</si>
  <si>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</si>
  <si>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</si>
  <si>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</si>
  <si>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</si>
  <si>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</si>
  <si>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</si>
  <si>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</si>
  <si>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</si>
  <si>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</si>
  <si>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</si>
  <si>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</si>
  <si>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</si>
  <si>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</si>
  <si>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</si>
  <si>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</si>
  <si>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</si>
  <si>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</si>
  <si>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</si>
  <si>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</si>
  <si>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</si>
  <si>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</si>
  <si>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</si>
  <si>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</si>
  <si>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</si>
  <si>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</si>
  <si>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</si>
  <si>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</si>
  <si>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</si>
  <si>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</si>
  <si>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</si>
  <si>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</si>
  <si>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</si>
  <si>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</si>
  <si>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</si>
  <si>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</si>
  <si>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</si>
  <si>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</si>
  <si>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</si>
  <si>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</si>
  <si>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</si>
  <si>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</si>
  <si>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</si>
  <si>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</si>
  <si>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</si>
  <si>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</si>
  <si>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</si>
  <si>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</si>
  <si>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</si>
  <si>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</si>
  <si>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</si>
  <si>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</si>
  <si>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</si>
  <si>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</si>
  <si>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</si>
  <si>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</si>
  <si>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</si>
  <si>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</si>
  <si>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</si>
  <si>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</si>
  <si>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</si>
  <si>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</si>
  <si>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</si>
  <si>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</si>
  <si>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</si>
  <si>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</si>
  <si>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</si>
  <si>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</si>
  <si>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</si>
  <si>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</si>
  <si>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</si>
  <si>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</si>
  <si>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</si>
  <si>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</si>
  <si>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</si>
  <si>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</si>
  <si>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</si>
  <si>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</si>
  <si>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</si>
  <si>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</si>
  <si>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</si>
  <si>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</si>
  <si>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</si>
  <si>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</si>
  <si>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</si>
  <si>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</si>
  <si>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</si>
  <si>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</si>
  <si>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</si>
  <si>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</si>
  <si>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</si>
  <si>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</si>
  <si>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</si>
  <si>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</si>
  <si>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</si>
  <si>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</si>
  <si>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</si>
  <si>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</si>
  <si>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</si>
  <si>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</si>
  <si>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</si>
  <si>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</si>
  <si>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</si>
  <si>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</si>
  <si>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</si>
  <si>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</si>
  <si>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</si>
  <si>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</si>
  <si>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</si>
  <si>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</si>
  <si>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</si>
  <si>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</si>
  <si>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</si>
  <si>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</si>
  <si>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</si>
  <si>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</si>
  <si>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</si>
  <si>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</si>
  <si>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</si>
  <si>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</si>
  <si>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</si>
  <si>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</si>
  <si>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</si>
  <si>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</si>
  <si>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</si>
  <si>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</si>
  <si>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</si>
  <si>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</si>
  <si>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</si>
  <si>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</si>
  <si>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</si>
  <si>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</si>
  <si>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</si>
  <si>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</si>
  <si>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</si>
  <si>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</si>
  <si>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</si>
  <si>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</si>
  <si>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</si>
  <si>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</si>
  <si>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</si>
  <si>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</si>
  <si>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</si>
  <si>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</si>
  <si>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</si>
  <si>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</si>
  <si>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</si>
  <si>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</si>
  <si>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</si>
  <si>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</si>
  <si>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</si>
  <si>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</si>
  <si>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</si>
  <si>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</si>
  <si>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</si>
  <si>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</si>
  <si>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</si>
  <si>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</si>
  <si>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</si>
  <si>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</si>
  <si>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</si>
  <si>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</si>
  <si>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</si>
  <si>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</si>
  <si>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</si>
  <si>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</si>
  <si>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</si>
  <si>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</si>
  <si>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</si>
  <si>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</si>
  <si>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</si>
  <si>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</si>
  <si>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</si>
  <si>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</si>
  <si>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</si>
  <si>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</si>
  <si>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</si>
  <si>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</si>
  <si>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</si>
  <si>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</si>
  <si>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</si>
  <si>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</si>
  <si>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</si>
  <si>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</si>
  <si>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</si>
  <si>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</si>
  <si>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</si>
  <si>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</si>
  <si>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</si>
  <si>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</si>
  <si>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</si>
  <si>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</si>
  <si>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</si>
  <si>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</si>
  <si>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</si>
  <si>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</si>
  <si>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</si>
  <si>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</si>
  <si>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</si>
  <si>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</si>
  <si>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</si>
  <si>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</si>
  <si>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</si>
  <si>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</si>
  <si>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</si>
  <si>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</si>
  <si>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</si>
  <si>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</si>
  <si>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</si>
  <si>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</si>
  <si>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</si>
  <si>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</si>
  <si>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</si>
  <si>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</si>
  <si>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</si>
  <si>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</si>
  <si>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</si>
  <si>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</si>
  <si>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</si>
  <si>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</si>
  <si>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</si>
  <si>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</si>
  <si>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</si>
  <si>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</si>
  <si>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</si>
  <si>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</si>
  <si>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</si>
  <si>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</si>
  <si>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</si>
  <si>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</si>
  <si>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</si>
  <si>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</si>
  <si>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</si>
  <si>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</si>
  <si>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</si>
  <si>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</si>
  <si>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</si>
  <si>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</si>
  <si>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</si>
  <si>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</si>
  <si>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</si>
  <si>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</si>
  <si>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</si>
  <si>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</si>
  <si>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</si>
  <si>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</si>
  <si>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</si>
  <si>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</si>
  <si>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</si>
  <si>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</si>
  <si>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</si>
  <si>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</si>
  <si>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</si>
  <si>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</si>
  <si>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</si>
  <si>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</si>
  <si>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</si>
  <si>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</si>
  <si>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</si>
  <si>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</si>
  <si>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</si>
  <si>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</si>
  <si>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</si>
  <si>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</si>
  <si>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</si>
  <si>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</si>
  <si>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</si>
  <si>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</si>
  <si>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</si>
  <si>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</si>
  <si>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</si>
  <si>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</si>
  <si>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</si>
  <si>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</si>
  <si>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</si>
  <si>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</si>
  <si>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</si>
  <si>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</si>
  <si>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</si>
  <si>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</si>
  <si>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</si>
  <si>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</si>
  <si>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</si>
  <si>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</si>
  <si>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</si>
  <si>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</si>
  <si>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</si>
  <si>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</si>
  <si>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</si>
  <si>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</si>
  <si>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</si>
  <si>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</si>
  <si>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</si>
  <si>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</si>
  <si>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</si>
  <si>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</si>
  <si>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</si>
  <si>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</si>
  <si>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</si>
  <si>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</si>
  <si>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</si>
  <si>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</si>
  <si>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</si>
  <si>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</si>
  <si>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</si>
  <si>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</si>
  <si>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</si>
  <si>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</si>
  <si>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</si>
  <si>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</si>
  <si>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</si>
  <si>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</si>
  <si>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</si>
  <si>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</si>
  <si>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</si>
  <si>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</si>
  <si>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</si>
  <si>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</si>
  <si>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</si>
  <si>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</si>
  <si>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</si>
  <si>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</si>
  <si>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</si>
  <si>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</si>
  <si>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</si>
  <si>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</si>
  <si>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</si>
  <si>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</si>
  <si>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</si>
  <si>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</si>
  <si>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</si>
  <si>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</si>
  <si>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</si>
  <si>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</si>
  <si>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</si>
  <si>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</si>
  <si>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</si>
  <si>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</si>
  <si>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</si>
  <si>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</si>
  <si>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</si>
  <si>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</si>
  <si>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</si>
  <si>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</si>
  <si>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</si>
  <si>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</si>
  <si>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</si>
  <si>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</si>
  <si>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</si>
  <si>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</si>
  <si>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</si>
  <si>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</si>
  <si>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</si>
  <si>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</si>
  <si>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</si>
  <si>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</si>
  <si>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</si>
  <si>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</si>
  <si>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</si>
  <si>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</si>
  <si>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</si>
  <si>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</si>
  <si>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</si>
  <si>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</si>
  <si>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</si>
  <si>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</si>
  <si>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</si>
  <si>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</si>
  <si>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</si>
  <si>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</si>
  <si>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</si>
  <si>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</si>
  <si>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</si>
  <si>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</si>
  <si>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</si>
  <si>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</si>
  <si>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</si>
  <si>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</si>
  <si>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</si>
  <si>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</si>
  <si>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</si>
  <si>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</si>
  <si>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</si>
  <si>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</si>
  <si>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</si>
  <si>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</si>
  <si>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</si>
  <si>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</si>
  <si>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</si>
  <si>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</si>
  <si>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</si>
  <si>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</si>
  <si>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</si>
  <si>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</si>
  <si>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</si>
  <si>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</si>
  <si>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</si>
  <si>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</si>
  <si>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</si>
  <si>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</si>
  <si>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</si>
  <si>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</si>
  <si>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</si>
  <si>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</si>
  <si>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</si>
  <si>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</si>
  <si>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</si>
  <si>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</si>
  <si>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</si>
  <si>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</si>
  <si>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</si>
  <si>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</si>
  <si>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</si>
  <si>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</si>
  <si>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</si>
  <si>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</si>
  <si>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</si>
  <si>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</si>
  <si>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</si>
  <si>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</si>
  <si>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</si>
  <si>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</si>
  <si>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</si>
  <si>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</si>
  <si>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</si>
  <si>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</si>
  <si>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</si>
  <si>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</si>
  <si>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</si>
  <si>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</si>
  <si>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</si>
  <si>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</si>
  <si>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</si>
  <si>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</si>
  <si>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</si>
  <si>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</si>
  <si>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</si>
  <si>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</si>
  <si>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</si>
  <si>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</si>
  <si>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</si>
  <si>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</si>
  <si>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</si>
  <si>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</si>
  <si>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</si>
  <si>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</si>
  <si>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</si>
  <si>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</si>
  <si>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</si>
  <si>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</si>
  <si>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</si>
  <si>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</si>
  <si>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</si>
  <si>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</si>
  <si>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</si>
  <si>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</si>
  <si>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</si>
  <si>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</si>
  <si>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</si>
  <si>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</si>
  <si>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</si>
  <si>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</si>
  <si>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</si>
  <si>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</si>
  <si>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</si>
  <si>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</si>
  <si>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</si>
  <si>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</si>
  <si>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</si>
  <si>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</si>
  <si>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</si>
  <si>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</si>
  <si>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</si>
  <si>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</si>
  <si>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</si>
  <si>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</si>
  <si>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</si>
  <si>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</si>
  <si>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</si>
  <si>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</si>
  <si>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</si>
  <si>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</si>
  <si>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</si>
  <si>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</si>
  <si>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</si>
  <si>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</si>
  <si>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</si>
  <si>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</si>
  <si>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</si>
  <si>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</si>
  <si>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</si>
  <si>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</si>
  <si>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</si>
  <si>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</si>
  <si>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</si>
  <si>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</si>
  <si>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</si>
  <si>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</si>
  <si>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</si>
  <si>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</si>
  <si>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</si>
  <si>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</si>
  <si>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</si>
  <si>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</si>
  <si>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</si>
  <si>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</si>
  <si>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</si>
  <si>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</si>
  <si>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</si>
  <si>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</si>
  <si>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</si>
  <si>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</si>
  <si>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</si>
  <si>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</si>
  <si>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</si>
  <si>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</si>
  <si>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</si>
  <si>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</si>
  <si>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</si>
  <si>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</si>
  <si>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</si>
  <si>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</si>
  <si>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</si>
  <si>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</si>
  <si>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</si>
  <si>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</si>
  <si>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</si>
  <si>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</si>
  <si>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</si>
  <si>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</si>
  <si>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</si>
  <si>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</si>
  <si>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</si>
  <si>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</si>
  <si>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</si>
  <si>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</si>
  <si>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</si>
  <si>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</si>
  <si>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</si>
  <si>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</si>
  <si>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</si>
  <si>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</si>
  <si>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</si>
  <si>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</si>
  <si>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</si>
  <si>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</si>
  <si>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</si>
  <si>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</si>
  <si>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</si>
  <si>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</si>
  <si>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</si>
  <si>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</si>
  <si>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</si>
  <si>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</si>
  <si>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</si>
  <si>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</si>
  <si>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</si>
  <si>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</si>
  <si>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</si>
  <si>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</si>
  <si>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</si>
  <si>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</si>
  <si>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</si>
  <si>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</si>
  <si>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</si>
  <si>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</si>
  <si>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</si>
  <si>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</si>
  <si>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</si>
  <si>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</si>
  <si>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</si>
  <si>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</si>
  <si>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</si>
  <si>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</si>
  <si>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</si>
  <si>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</si>
  <si>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</si>
  <si>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</si>
  <si>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</si>
  <si>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</si>
  <si>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</si>
  <si>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</si>
  <si>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</si>
  <si>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</si>
  <si>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</si>
  <si>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</si>
  <si>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</si>
  <si>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</si>
  <si>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</si>
  <si>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</si>
  <si>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</si>
  <si>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</si>
  <si>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</si>
  <si>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</si>
  <si>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</si>
  <si>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</si>
  <si>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</si>
  <si>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</si>
  <si>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</si>
  <si>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</si>
  <si>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</si>
  <si>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</si>
  <si>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</si>
  <si>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</si>
  <si>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</si>
  <si>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</si>
  <si>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</si>
  <si>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</si>
  <si>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</si>
  <si>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</si>
  <si>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</si>
  <si>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</si>
  <si>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</si>
  <si>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</si>
  <si>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</si>
  <si>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</si>
  <si>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</si>
  <si>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</si>
  <si>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</si>
  <si>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</si>
  <si>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</si>
  <si>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</si>
  <si>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</si>
  <si>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</si>
  <si>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</si>
  <si>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</si>
  <si>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</si>
  <si>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</si>
  <si>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</si>
  <si>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</si>
  <si>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</si>
  <si>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</si>
  <si>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</si>
  <si>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</si>
  <si>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</si>
  <si>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</si>
  <si>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</si>
  <si>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</si>
  <si>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</si>
  <si>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</si>
  <si>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</si>
  <si>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</si>
  <si>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</si>
  <si>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</si>
  <si>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</si>
  <si>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</si>
  <si>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</si>
  <si>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</si>
  <si>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</si>
  <si>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</si>
  <si>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</si>
  <si>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</si>
  <si>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</si>
  <si>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</si>
  <si>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</si>
  <si>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</si>
  <si>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</si>
  <si>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</si>
  <si>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</si>
  <si>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</si>
  <si>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</si>
  <si>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</si>
  <si>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</si>
  <si>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</si>
  <si>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</si>
  <si>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</si>
  <si>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</si>
  <si>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</si>
  <si>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</si>
  <si>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</si>
  <si>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</si>
  <si>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</si>
  <si>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</si>
  <si>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</si>
  <si>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</si>
  <si>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</si>
  <si>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</si>
  <si>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</si>
  <si>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</si>
  <si>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</si>
  <si>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</si>
  <si>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</si>
  <si>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</si>
  <si>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</si>
  <si>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</si>
  <si>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</si>
  <si>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</si>
  <si>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</si>
  <si>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</si>
  <si>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</si>
  <si>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</si>
  <si>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</si>
  <si>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</si>
  <si>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</si>
  <si>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</si>
  <si>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</si>
  <si>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</si>
  <si>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</si>
  <si>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</si>
  <si>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</si>
  <si>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</si>
  <si>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</si>
  <si>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</si>
  <si>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</si>
  <si>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</si>
  <si>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</si>
  <si>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</si>
  <si>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</si>
  <si>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</si>
  <si>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</si>
  <si>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</si>
  <si>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</si>
  <si>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</si>
  <si>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</si>
  <si>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</si>
  <si>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</si>
  <si>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</si>
  <si>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</si>
  <si>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</si>
  <si>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</si>
  <si>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</si>
  <si>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</si>
  <si>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</si>
  <si>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</si>
  <si>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</si>
  <si>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</si>
  <si>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</si>
  <si>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</si>
  <si>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</si>
  <si>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</si>
  <si>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</si>
  <si>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</si>
  <si>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</si>
  <si>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</si>
  <si>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</si>
  <si>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</si>
  <si>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</si>
  <si>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</si>
  <si>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</si>
  <si>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</si>
  <si>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</si>
  <si>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</si>
  <si>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</si>
  <si>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</si>
  <si>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</si>
  <si>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</si>
  <si>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</si>
  <si>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</si>
  <si>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</si>
  <si>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</si>
  <si>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</si>
  <si>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</si>
  <si>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</si>
  <si>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</si>
  <si>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</si>
  <si>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</si>
  <si>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</si>
  <si>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</si>
  <si>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</si>
  <si>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</si>
  <si>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</si>
  <si>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</si>
  <si>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</si>
  <si>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</si>
  <si>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</si>
  <si>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</si>
  <si>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</si>
  <si>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</si>
  <si>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</si>
  <si>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</si>
  <si>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</si>
  <si>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</si>
  <si>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</si>
  <si>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</si>
  <si>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</si>
  <si>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</si>
  <si>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</si>
  <si>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</si>
  <si>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</si>
  <si>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</si>
  <si>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</si>
  <si>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</si>
  <si>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</si>
  <si>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</si>
  <si>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</si>
  <si>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</si>
  <si>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</si>
  <si>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</si>
  <si>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</si>
  <si>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</si>
  <si>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</si>
  <si>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</si>
  <si>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</si>
  <si>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</si>
  <si>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</si>
  <si>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</si>
  <si>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</si>
  <si>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</si>
  <si>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</si>
  <si>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</si>
  <si>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</si>
  <si>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</si>
  <si>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</si>
  <si>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</si>
  <si>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</si>
  <si>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</si>
  <si>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</si>
  <si>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</si>
  <si>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</si>
  <si>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</si>
  <si>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</si>
  <si>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</si>
  <si>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</si>
  <si>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</si>
  <si>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</si>
  <si>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</si>
  <si>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</si>
  <si>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</si>
  <si>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</si>
  <si>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</si>
  <si>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</si>
  <si>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</si>
  <si>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</si>
  <si>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</si>
  <si>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</si>
  <si>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</si>
  <si>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</si>
  <si>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</si>
  <si>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</si>
  <si>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</si>
  <si>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</si>
  <si>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</si>
  <si>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</si>
  <si>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</si>
  <si>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</si>
  <si>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</si>
  <si>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</si>
  <si>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</si>
  <si>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</si>
  <si>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</si>
  <si>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</si>
  <si>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</si>
  <si>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</si>
  <si>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</si>
  <si>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</si>
  <si>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</si>
  <si>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</si>
  <si>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</si>
  <si>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</si>
  <si>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</si>
  <si>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</si>
  <si>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</si>
  <si>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</si>
  <si>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</si>
  <si>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</si>
  <si>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</si>
  <si>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</si>
  <si>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</si>
  <si>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</si>
  <si>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</si>
  <si>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</si>
  <si>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</si>
  <si>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</si>
  <si>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</si>
  <si>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</si>
  <si>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</si>
  <si>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</si>
  <si>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</si>
  <si>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</si>
  <si>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</si>
  <si>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</si>
  <si>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</si>
  <si>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</si>
  <si>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</si>
  <si>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</si>
  <si>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</si>
  <si>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</si>
  <si>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</si>
  <si>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</si>
  <si>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</si>
  <si>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</si>
  <si>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</si>
  <si>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</si>
  <si>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</si>
  <si>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</si>
  <si>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</si>
  <si>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</si>
  <si>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</si>
  <si>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</si>
  <si>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</si>
  <si>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</si>
  <si>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</si>
  <si>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</si>
  <si>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</si>
  <si>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</si>
  <si>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</si>
  <si>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</si>
  <si>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</si>
  <si>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</si>
  <si>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</si>
  <si>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</si>
  <si>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</si>
  <si>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</si>
  <si>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</si>
  <si>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</si>
  <si>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</si>
  <si>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</si>
  <si>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</si>
  <si>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</si>
  <si>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</si>
  <si>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</si>
  <si>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</si>
  <si>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</si>
  <si>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</si>
  <si>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</si>
  <si>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</si>
  <si>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</si>
  <si>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</si>
  <si>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</si>
  <si>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</si>
  <si>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</si>
  <si>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</si>
  <si>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</si>
  <si>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</si>
  <si>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</si>
  <si>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</si>
  <si>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</si>
  <si>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</si>
  <si>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</si>
  <si>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</si>
  <si>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</si>
  <si>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</si>
  <si>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</si>
  <si>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</si>
  <si>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</si>
  <si>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</si>
  <si>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</si>
  <si>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</si>
  <si>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</si>
  <si>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</si>
  <si>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</si>
  <si>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</si>
  <si>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</si>
  <si>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</si>
  <si>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</si>
  <si>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</si>
  <si>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</si>
  <si>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</si>
  <si>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</si>
  <si>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</si>
  <si>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</si>
  <si>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</si>
  <si>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</si>
  <si>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</si>
  <si>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</si>
  <si>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</si>
  <si>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</si>
  <si>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</si>
  <si>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</si>
  <si>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</si>
  <si>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</si>
  <si>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</si>
  <si>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</si>
  <si>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</si>
  <si>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</si>
  <si>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</si>
  <si>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</si>
  <si>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</si>
  <si>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</si>
  <si>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</si>
  <si>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</si>
  <si>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</si>
  <si>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</si>
  <si>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</si>
  <si>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</si>
  <si>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</si>
  <si>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</si>
  <si>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</si>
  <si>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</si>
  <si>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</si>
  <si>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</si>
  <si>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</si>
  <si>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</si>
  <si>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</si>
  <si>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</si>
  <si>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</si>
  <si>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</si>
  <si>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</si>
  <si>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</si>
  <si>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</si>
  <si>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</si>
  <si>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</si>
  <si>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</si>
  <si>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</si>
  <si>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</si>
  <si>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</si>
  <si>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</si>
  <si>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</si>
  <si>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</si>
  <si>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</si>
  <si>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</si>
  <si>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</si>
  <si>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</si>
  <si>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</si>
  <si>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</si>
  <si>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</si>
  <si>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</si>
  <si>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</si>
  <si>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</si>
  <si>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</si>
  <si>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</si>
  <si>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</si>
  <si>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</si>
  <si>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</si>
  <si>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</si>
  <si>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</si>
  <si>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</si>
  <si>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</si>
  <si>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</si>
  <si>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</si>
  <si>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</si>
  <si>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</si>
  <si>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</si>
  <si>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</si>
  <si>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</si>
  <si>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</si>
  <si>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</si>
  <si>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</si>
  <si>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</si>
  <si>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</si>
  <si>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</si>
  <si>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</si>
  <si>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</si>
  <si>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</si>
  <si>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</si>
  <si>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</si>
  <si>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</si>
  <si>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</si>
  <si>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</si>
  <si>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</si>
  <si>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</si>
  <si>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</si>
  <si>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</si>
  <si>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</si>
  <si>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</si>
  <si>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</si>
  <si>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</si>
  <si>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</si>
  <si>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</si>
  <si>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</si>
  <si>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</si>
  <si>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</si>
  <si>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</si>
  <si>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</si>
  <si>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</si>
  <si>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</si>
  <si>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</si>
  <si>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</si>
  <si>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</si>
  <si>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</si>
  <si>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</si>
  <si>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</si>
  <si>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</si>
  <si>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</si>
  <si>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</si>
  <si>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</si>
  <si>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</si>
  <si>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</si>
  <si>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</si>
  <si>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</si>
  <si>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</si>
  <si>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</si>
  <si>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</si>
  <si>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</si>
  <si>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</si>
  <si>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</si>
  <si>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</si>
  <si>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</si>
  <si>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</si>
  <si>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</si>
  <si>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</si>
  <si>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</si>
  <si>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</si>
  <si>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</si>
  <si>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</si>
  <si>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</si>
  <si>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</si>
  <si>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</si>
  <si>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</si>
  <si>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</si>
  <si>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</si>
  <si>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</si>
  <si>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</si>
  <si>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</si>
  <si>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</si>
  <si>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</si>
  <si>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</si>
  <si>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</si>
  <si>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</si>
  <si>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</si>
  <si>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</si>
  <si>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</si>
  <si>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</si>
  <si>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</si>
  <si>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</si>
  <si>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</si>
  <si>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</si>
  <si>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</si>
  <si>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</si>
  <si>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</si>
  <si>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</si>
  <si>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</si>
  <si>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</si>
  <si>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</si>
  <si>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</si>
  <si>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</si>
  <si>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</si>
  <si>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</si>
  <si>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</si>
  <si>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</si>
  <si>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</si>
  <si>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</si>
  <si>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</si>
  <si>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</si>
  <si>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</si>
  <si>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</si>
  <si>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</si>
  <si>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</si>
  <si>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</si>
  <si>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</si>
  <si>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</si>
  <si>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</si>
  <si>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</si>
  <si>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</si>
  <si>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</si>
  <si>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</si>
  <si>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</si>
  <si>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</si>
  <si>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</si>
  <si>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</si>
  <si>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</si>
  <si>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</si>
  <si>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</si>
  <si>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</si>
  <si>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</si>
  <si>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</si>
  <si>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</si>
  <si>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</si>
  <si>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</si>
  <si>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</si>
  <si>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</si>
  <si>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</si>
  <si>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</si>
  <si>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</si>
  <si>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</si>
  <si>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</si>
  <si>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</si>
  <si>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</si>
  <si>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</si>
  <si>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</si>
  <si>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</si>
  <si>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</si>
  <si>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</si>
  <si>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</si>
  <si>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</si>
  <si>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</si>
  <si>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</si>
  <si>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</si>
  <si>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</si>
  <si>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</si>
  <si>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</si>
  <si>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</si>
  <si>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</si>
  <si>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</si>
  <si>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</si>
  <si>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</si>
  <si>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</si>
  <si>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</si>
  <si>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</si>
  <si>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</si>
  <si>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</si>
  <si>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</si>
  <si>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</si>
  <si>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</si>
  <si>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</si>
  <si>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</si>
  <si>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</si>
  <si>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</si>
  <si>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</si>
  <si>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</si>
  <si>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</si>
  <si>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</si>
  <si>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</si>
  <si>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</si>
  <si>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</si>
  <si>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</si>
  <si>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</si>
  <si>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</si>
  <si>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</si>
  <si>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</si>
  <si>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</si>
  <si>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</si>
  <si>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</si>
  <si>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</si>
  <si>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</si>
  <si>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</si>
  <si>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</si>
  <si>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</si>
  <si>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</si>
  <si>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</si>
  <si>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</si>
  <si>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</si>
  <si>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</si>
  <si>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</si>
  <si>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</si>
  <si>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</si>
  <si>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</si>
  <si>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</si>
  <si>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</si>
  <si>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</si>
  <si>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</si>
  <si>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</si>
  <si>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</si>
  <si>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</si>
  <si>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</si>
  <si>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</si>
  <si>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</si>
  <si>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</si>
  <si>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</si>
  <si>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</si>
  <si>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</si>
  <si>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</si>
  <si>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</si>
  <si>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</si>
  <si>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</si>
  <si>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</si>
  <si>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</si>
  <si>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</si>
  <si>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</si>
  <si>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</si>
  <si>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</si>
  <si>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</si>
  <si>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</si>
  <si>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</si>
  <si>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</si>
  <si>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</si>
  <si>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</si>
  <si>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</si>
  <si>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</si>
  <si>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</si>
  <si>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</si>
  <si>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</si>
  <si>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</si>
  <si>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</si>
  <si>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</si>
  <si>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</si>
  <si>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</si>
  <si>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</si>
  <si>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</si>
  <si>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</si>
  <si>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</si>
  <si>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</si>
  <si>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</si>
  <si>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</si>
  <si>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</si>
  <si>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</si>
  <si>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</si>
  <si>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</si>
  <si>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</si>
  <si>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</si>
  <si>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</si>
  <si>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</si>
  <si>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</si>
  <si>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</si>
  <si>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</si>
  <si>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</si>
  <si>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</si>
  <si>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</si>
  <si>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</si>
  <si>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</si>
  <si>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</si>
  <si>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</si>
  <si>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</si>
  <si>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</si>
  <si>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</si>
  <si>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</si>
  <si>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</si>
  <si>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</si>
  <si>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</si>
  <si>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</si>
  <si>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</si>
  <si>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</si>
  <si>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</si>
  <si>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</si>
  <si>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</si>
  <si>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</si>
  <si>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</si>
  <si>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</si>
  <si>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</si>
  <si>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</si>
  <si>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</si>
  <si>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</si>
  <si>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</si>
  <si>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</si>
  <si>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</si>
  <si>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</si>
  <si>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</si>
  <si>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</si>
  <si>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</si>
  <si>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</si>
  <si>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</si>
  <si>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</si>
  <si>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</si>
  <si>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</si>
  <si>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</si>
  <si>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</si>
  <si>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</si>
  <si>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</si>
  <si>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</si>
  <si>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</si>
  <si>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</si>
  <si>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</si>
  <si>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</si>
  <si>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</si>
  <si>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</si>
  <si>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</si>
  <si>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</si>
  <si>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</si>
  <si>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</si>
  <si>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</si>
  <si>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</si>
  <si>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</si>
  <si>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</si>
  <si>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</si>
  <si>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</si>
  <si>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</si>
  <si>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</si>
  <si>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</si>
  <si>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</si>
  <si>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</si>
  <si>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</si>
  <si>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</si>
  <si>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</si>
  <si>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</si>
  <si>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</si>
  <si>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</si>
  <si>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</si>
  <si>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</si>
  <si>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</si>
  <si>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</si>
  <si>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</si>
  <si>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</si>
  <si>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</si>
  <si>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</si>
  <si>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</si>
  <si>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</si>
  <si>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</si>
  <si>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</si>
  <si>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</si>
  <si>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</si>
  <si>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</si>
  <si>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</si>
  <si>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</si>
  <si>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</si>
  <si>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</si>
  <si>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</si>
  <si>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</si>
  <si>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</si>
  <si>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</si>
  <si>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</si>
  <si>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</si>
  <si>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</si>
  <si>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</si>
  <si>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</si>
  <si>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</si>
  <si>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</si>
  <si>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</si>
  <si>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</si>
  <si>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</si>
  <si>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</si>
  <si>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</si>
  <si>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</si>
  <si>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</si>
  <si>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</si>
  <si>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</si>
  <si>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</si>
  <si>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</si>
  <si>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</si>
  <si>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</si>
  <si>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</si>
  <si>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</si>
  <si>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</si>
  <si>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</si>
  <si>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</si>
  <si>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</si>
  <si>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</si>
  <si>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</si>
  <si>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</si>
  <si>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</si>
  <si>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</si>
  <si>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</si>
  <si>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</si>
  <si>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</si>
  <si>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</si>
  <si>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</si>
  <si>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</si>
  <si>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</si>
  <si>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</si>
  <si>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</si>
  <si>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</si>
  <si>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</si>
  <si>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</si>
  <si>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</si>
  <si>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</si>
  <si>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</si>
  <si>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</si>
  <si>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</si>
  <si>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</si>
  <si>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</si>
  <si>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</si>
  <si>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</si>
  <si>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</si>
  <si>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</si>
  <si>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</si>
  <si>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</si>
  <si>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</si>
  <si>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</si>
  <si>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</si>
  <si>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</si>
  <si>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</si>
  <si>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</si>
  <si>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</si>
  <si>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</si>
  <si>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</si>
  <si>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</si>
  <si>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</si>
  <si>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</si>
  <si>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</si>
  <si>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</si>
  <si>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</si>
  <si>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</si>
  <si>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</si>
  <si>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</si>
  <si>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</si>
  <si>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</si>
  <si>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</si>
  <si>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</si>
  <si>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</si>
  <si>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</si>
  <si>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</si>
  <si>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</si>
  <si>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</si>
  <si>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</si>
  <si>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</si>
  <si>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</si>
  <si>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</si>
  <si>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</si>
  <si>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</si>
  <si>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</si>
  <si>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</si>
  <si>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</si>
  <si>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</si>
  <si>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</si>
  <si>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</si>
  <si>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</si>
  <si>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</si>
  <si>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</si>
  <si>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</si>
  <si>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</si>
  <si>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</si>
  <si>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</si>
  <si>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</si>
  <si>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</si>
  <si>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</si>
  <si>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</si>
  <si>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</si>
  <si>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</si>
  <si>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</si>
  <si>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</si>
  <si>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</si>
  <si>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</si>
  <si>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</si>
  <si>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</si>
  <si>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</si>
  <si>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</si>
  <si>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</si>
  <si>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</si>
  <si>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</si>
  <si>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</si>
  <si>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</si>
  <si>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</si>
  <si>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</si>
  <si>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</si>
  <si>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</si>
  <si>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</si>
  <si>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</si>
  <si>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</si>
  <si>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</si>
  <si>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</si>
  <si>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</si>
  <si>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</si>
  <si>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</si>
  <si>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</si>
  <si>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</si>
  <si>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</si>
  <si>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</si>
  <si>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</si>
  <si>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</si>
  <si>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</si>
  <si>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</si>
  <si>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</si>
  <si>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</si>
  <si>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</si>
  <si>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</si>
  <si>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</si>
  <si>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</si>
  <si>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</si>
  <si>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</si>
  <si>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</si>
  <si>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</si>
  <si>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</si>
  <si>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</si>
  <si>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</si>
  <si>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</si>
  <si>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</si>
  <si>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</si>
  <si>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</si>
  <si>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</si>
  <si>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</si>
  <si>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</si>
  <si>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</si>
  <si>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</si>
  <si>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</si>
  <si>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</si>
  <si>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</si>
  <si>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</si>
  <si>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</si>
  <si>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</si>
  <si>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</si>
  <si>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</si>
  <si>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</si>
  <si>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</si>
  <si>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</si>
  <si>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</si>
  <si>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</si>
  <si>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</si>
  <si>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</si>
  <si>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</si>
  <si>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</si>
  <si>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</si>
  <si>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</si>
  <si>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</si>
  <si>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</si>
  <si>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</si>
  <si>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</si>
  <si>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</si>
  <si>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</si>
  <si>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</si>
  <si>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</si>
  <si>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</si>
  <si>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</si>
  <si>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</si>
  <si>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</si>
  <si>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</si>
  <si>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</si>
  <si>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</si>
  <si>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</si>
  <si>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</si>
  <si>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</si>
  <si>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</si>
  <si>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</si>
  <si>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</si>
  <si>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</si>
  <si>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</si>
  <si>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</si>
  <si>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</si>
  <si>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</si>
  <si>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</si>
  <si>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</si>
  <si>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</si>
  <si>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</si>
  <si>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</si>
  <si>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</si>
  <si>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</si>
  <si>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</si>
  <si>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</si>
  <si>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</si>
  <si>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</si>
  <si>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</si>
  <si>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</si>
  <si>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</si>
  <si>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</si>
  <si>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</si>
  <si>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</si>
  <si>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</si>
  <si>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</si>
  <si>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</si>
  <si>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</si>
  <si>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</si>
  <si>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</si>
  <si>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</si>
  <si>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</si>
  <si>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</si>
  <si>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</si>
  <si>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</si>
  <si>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</si>
  <si>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</si>
  <si>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</si>
  <si>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</si>
  <si>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</si>
  <si>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</si>
  <si>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</si>
  <si>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</si>
  <si>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</si>
  <si>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</si>
  <si>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</si>
  <si>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</si>
  <si>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</si>
  <si>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</si>
  <si>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</si>
  <si>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</si>
  <si>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</si>
  <si>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</si>
  <si>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</si>
  <si>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</si>
  <si>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</si>
  <si>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</si>
  <si>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</si>
  <si>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</si>
  <si>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</si>
  <si>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</si>
  <si>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</si>
  <si>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</si>
  <si>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</si>
  <si>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</si>
  <si>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</si>
  <si>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</si>
  <si>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</si>
  <si>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</si>
  <si>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</si>
  <si>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</si>
  <si>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</si>
  <si>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</si>
  <si>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</si>
  <si>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</si>
  <si>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</si>
  <si>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</si>
  <si>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</si>
  <si>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</si>
  <si>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</si>
  <si>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</si>
  <si>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</si>
  <si>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</si>
  <si>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</si>
  <si>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</si>
  <si>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</si>
  <si>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</si>
  <si>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</si>
  <si>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</si>
  <si>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</si>
  <si>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</si>
  <si>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</si>
  <si>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</si>
  <si>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</si>
  <si>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</si>
  <si>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</si>
  <si>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</si>
  <si>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</si>
  <si>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</si>
  <si>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</si>
  <si>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</si>
  <si>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</si>
  <si>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</si>
  <si>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</si>
  <si>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</si>
  <si>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</si>
  <si>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</si>
  <si>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</si>
  <si>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</si>
  <si>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</si>
  <si>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</si>
  <si>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</si>
  <si>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</si>
  <si>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</si>
  <si>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</si>
  <si>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</si>
  <si>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</si>
  <si>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</si>
  <si>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</si>
  <si>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</si>
  <si>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</si>
  <si>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</si>
  <si>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</si>
  <si>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</si>
  <si>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</si>
  <si>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</si>
  <si>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</si>
  <si>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</si>
  <si>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</si>
  <si>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</si>
  <si>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</si>
  <si>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</si>
  <si>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</si>
  <si>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</si>
  <si>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</si>
  <si>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</si>
  <si>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</si>
  <si>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</si>
  <si>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</si>
  <si>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</si>
  <si>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</si>
  <si>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</si>
  <si>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</si>
  <si>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</si>
  <si>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</si>
  <si>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</si>
  <si>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</si>
  <si>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</si>
  <si>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</si>
  <si>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</si>
  <si>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</si>
  <si>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</si>
  <si>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</si>
  <si>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</si>
  <si>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</si>
  <si>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</si>
  <si>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</si>
  <si>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</si>
  <si>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</si>
  <si>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</si>
  <si>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</si>
  <si>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</si>
  <si>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</si>
  <si>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</si>
  <si>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</si>
  <si>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</si>
  <si>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</si>
  <si>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</si>
  <si>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</si>
  <si>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</si>
  <si>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</si>
  <si>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</si>
  <si>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</si>
  <si>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</si>
  <si>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</si>
  <si>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</si>
  <si>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</si>
  <si>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</si>
  <si>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</si>
  <si>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</si>
  <si>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</si>
  <si>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</si>
  <si>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</si>
  <si>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</si>
  <si>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</si>
  <si>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</si>
  <si>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</si>
  <si>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</si>
  <si>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</si>
  <si>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</si>
  <si>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</si>
  <si>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</si>
  <si>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</si>
  <si>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</si>
  <si>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</si>
  <si>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</si>
  <si>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</si>
  <si>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</si>
  <si>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</si>
  <si>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</si>
  <si>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</si>
  <si>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</si>
  <si>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</si>
  <si>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</si>
  <si>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</si>
  <si>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</si>
  <si>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</si>
  <si>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</si>
  <si>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</si>
  <si>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</si>
  <si>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</si>
  <si>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</si>
  <si>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</si>
  <si>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</si>
  <si>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</si>
  <si>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</si>
  <si>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</si>
  <si>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</si>
  <si>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</si>
  <si>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</si>
  <si>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</si>
  <si>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</si>
  <si>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</si>
  <si>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</si>
  <si>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</si>
  <si>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</si>
  <si>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</si>
  <si>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</si>
  <si>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</si>
  <si>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</si>
  <si>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</si>
  <si>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</si>
  <si>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</si>
  <si>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</si>
  <si>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</si>
  <si>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</si>
  <si>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</si>
  <si>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</si>
  <si>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</si>
  <si>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</si>
  <si>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</si>
  <si>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</si>
  <si>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</si>
  <si>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</si>
  <si>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</si>
  <si>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</si>
  <si>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</si>
  <si>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</si>
  <si>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</si>
  <si>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</si>
  <si>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</si>
  <si>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</si>
  <si>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</si>
  <si>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</si>
  <si>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</si>
  <si>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</si>
  <si>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</si>
  <si>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</si>
  <si>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</si>
  <si>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</si>
  <si>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</si>
  <si>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</si>
  <si>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</si>
  <si>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</si>
  <si>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</si>
  <si>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</si>
  <si>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</si>
  <si>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</si>
  <si>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</si>
  <si>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</si>
  <si>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</si>
  <si>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</si>
  <si>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</si>
  <si>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</si>
  <si>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</si>
  <si>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</si>
  <si>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</si>
  <si>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</si>
  <si>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</si>
  <si>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</si>
  <si>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</si>
  <si>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</si>
  <si>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</si>
  <si>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</si>
  <si>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</si>
  <si>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</si>
  <si>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</si>
  <si>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</si>
  <si>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</si>
  <si>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</si>
  <si>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</si>
  <si>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</si>
  <si>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</si>
  <si>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</si>
  <si>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</si>
  <si>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</si>
  <si>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</si>
  <si>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</si>
  <si>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</si>
  <si>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</si>
  <si>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</si>
  <si>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</si>
  <si>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</si>
  <si>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</si>
  <si>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</si>
  <si>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</si>
  <si>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</si>
  <si>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</si>
  <si>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</si>
  <si>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</si>
  <si>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</si>
  <si>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</si>
  <si>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</si>
  <si>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</si>
  <si>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</si>
  <si>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</si>
  <si>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</si>
  <si>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</si>
  <si>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</si>
  <si>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</si>
  <si>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</si>
  <si>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</si>
  <si>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</si>
  <si>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</si>
  <si>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</si>
  <si>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</si>
  <si>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</si>
  <si>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</si>
  <si>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</si>
  <si>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</si>
  <si>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</si>
  <si>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</si>
  <si>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</si>
  <si>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</si>
  <si>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</si>
  <si>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</si>
  <si>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</si>
  <si>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</si>
  <si>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</si>
  <si>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</si>
  <si>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</si>
  <si>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</si>
  <si>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</si>
  <si>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</si>
  <si>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</si>
  <si>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</si>
  <si>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</si>
  <si>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</si>
  <si>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</si>
  <si>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</si>
  <si>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</si>
  <si>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</si>
  <si>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</si>
  <si>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</si>
  <si>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</si>
  <si>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</si>
  <si>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</si>
  <si>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</si>
  <si>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</si>
  <si>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</si>
  <si>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</si>
  <si>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</si>
  <si>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</si>
  <si>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</si>
  <si>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</si>
  <si>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</si>
  <si>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</si>
  <si>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</si>
  <si>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</si>
  <si>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</si>
  <si>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</si>
  <si>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</si>
  <si>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</si>
  <si>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</si>
  <si>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</si>
  <si>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</si>
  <si>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</si>
  <si>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</si>
  <si>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</si>
  <si>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</si>
  <si>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</si>
  <si>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</si>
  <si>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</si>
  <si>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</si>
  <si>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</si>
  <si>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</si>
  <si>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</si>
  <si>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</si>
  <si>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</si>
  <si>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</si>
  <si>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</si>
  <si>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</si>
  <si>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</si>
  <si>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</si>
  <si>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</si>
  <si>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</si>
  <si>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</si>
  <si>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</si>
  <si>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</si>
  <si>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</si>
  <si>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</si>
  <si>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</si>
  <si>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</si>
  <si>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</si>
  <si>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</si>
  <si>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</si>
  <si>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</si>
  <si>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</si>
  <si>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</si>
  <si>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</si>
  <si>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</si>
  <si>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</si>
  <si>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</si>
  <si>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</si>
  <si>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</si>
  <si>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</si>
  <si>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</si>
  <si>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</si>
  <si>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</si>
  <si>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</si>
  <si>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</si>
  <si>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</si>
  <si>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</si>
  <si>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</si>
  <si>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</si>
  <si>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</si>
  <si>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</si>
  <si>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</si>
  <si>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</si>
  <si>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</si>
  <si>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</si>
  <si>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</si>
  <si>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</si>
  <si>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</si>
  <si>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</si>
  <si>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</si>
  <si>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</si>
  <si>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</si>
  <si>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</si>
  <si>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</si>
  <si>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</si>
  <si>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</si>
  <si>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</si>
  <si>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</si>
  <si>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</si>
  <si>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</si>
  <si>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</si>
  <si>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</si>
  <si>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</si>
  <si>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</si>
  <si>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</si>
  <si>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</si>
  <si>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</si>
  <si>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</si>
  <si>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</si>
  <si>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</si>
  <si>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</si>
  <si>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</si>
  <si>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</si>
  <si>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</si>
  <si>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</si>
  <si>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</si>
  <si>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</si>
  <si>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</si>
  <si>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</si>
  <si>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</si>
  <si>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</si>
  <si>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</si>
  <si>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</si>
  <si>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</si>
  <si>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</si>
  <si>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</si>
  <si>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</si>
  <si>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</si>
  <si>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</si>
  <si>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</si>
  <si>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</si>
  <si>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</si>
  <si>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</si>
  <si>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</si>
  <si>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</si>
  <si>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</si>
  <si>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</si>
  <si>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</si>
  <si>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</si>
  <si>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</si>
  <si>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</si>
  <si>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</si>
  <si>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</si>
  <si>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</si>
  <si>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</si>
  <si>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</si>
  <si>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</si>
  <si>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</si>
  <si>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</si>
  <si>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</si>
  <si>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</si>
  <si>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</si>
  <si>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</si>
  <si>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</si>
  <si>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</si>
  <si>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</si>
  <si>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</si>
  <si>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</si>
  <si>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</si>
  <si>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</si>
  <si>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</si>
  <si>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</si>
  <si>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</si>
  <si>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</si>
  <si>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</si>
  <si>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</si>
  <si>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</si>
  <si>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</si>
  <si>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</si>
  <si>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</si>
  <si>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</si>
  <si>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</si>
  <si>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</si>
  <si>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</si>
  <si>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</si>
  <si>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</si>
  <si>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</si>
  <si>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</si>
  <si>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</si>
  <si>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</si>
  <si>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</si>
  <si>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</si>
  <si>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</si>
  <si>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</si>
  <si>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</si>
  <si>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</si>
  <si>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</si>
  <si>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</si>
  <si>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</si>
  <si>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</si>
  <si>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</si>
  <si>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</si>
  <si>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</si>
  <si>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</si>
  <si>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</si>
  <si>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</si>
  <si>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</si>
  <si>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</si>
  <si>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</si>
  <si>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</si>
  <si>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</si>
  <si>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</si>
  <si>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</si>
  <si>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</si>
  <si>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</si>
  <si>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</si>
  <si>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</si>
  <si>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</si>
  <si>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</si>
  <si>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</si>
  <si>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</si>
  <si>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</si>
  <si>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</si>
  <si>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</si>
  <si>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</si>
  <si>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</si>
  <si>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</si>
  <si>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</si>
  <si>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</si>
  <si>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</si>
  <si>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</si>
  <si>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</si>
  <si>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</si>
  <si>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</si>
  <si>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</si>
  <si>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</si>
  <si>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</si>
  <si>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</si>
  <si>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</si>
  <si>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</si>
  <si>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</si>
  <si>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</si>
  <si>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</si>
  <si>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</si>
  <si>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</si>
  <si>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</si>
  <si>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</si>
  <si>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</si>
  <si>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</si>
  <si>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</si>
  <si>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</si>
  <si>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</si>
  <si>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</si>
  <si>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</si>
  <si>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</si>
  <si>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</si>
  <si>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</si>
  <si>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</si>
  <si>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</si>
  <si>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</si>
  <si>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</si>
  <si>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</si>
  <si>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</si>
  <si>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</si>
  <si>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</si>
  <si>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</si>
  <si>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</si>
  <si>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</si>
  <si>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</si>
  <si>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</si>
  <si>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</si>
  <si>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</si>
  <si>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</si>
  <si>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</si>
  <si>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</si>
  <si>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</si>
  <si>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</si>
  <si>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</si>
  <si>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</si>
  <si>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</si>
  <si>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</si>
  <si>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</si>
  <si>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</si>
  <si>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</si>
  <si>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</si>
  <si>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</si>
  <si>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</si>
  <si>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</si>
  <si>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</si>
  <si>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</si>
  <si>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</si>
  <si>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</si>
  <si>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</si>
  <si>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</si>
  <si>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</si>
  <si>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</si>
  <si>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</si>
  <si>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</si>
  <si>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</si>
  <si>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</si>
  <si>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</si>
  <si>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</si>
  <si>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</si>
  <si>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</si>
  <si>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</si>
  <si>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</si>
  <si>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</si>
  <si>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</si>
  <si>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</si>
  <si>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</si>
  <si>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</si>
  <si>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</si>
  <si>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</si>
  <si>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</si>
  <si>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</si>
  <si>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</si>
  <si>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</si>
  <si>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</si>
  <si>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</si>
  <si>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</si>
  <si>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</si>
  <si>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</si>
  <si>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</si>
  <si>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</si>
  <si>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</si>
  <si>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</si>
  <si>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</si>
  <si>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</si>
  <si>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</si>
  <si>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</si>
  <si>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</si>
  <si>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</si>
  <si>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</si>
  <si>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</si>
  <si>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</si>
  <si>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</si>
  <si>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</si>
  <si>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</si>
  <si>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</si>
  <si>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</si>
  <si>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</si>
  <si>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</si>
  <si>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</si>
  <si>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</si>
  <si>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</si>
  <si>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</si>
  <si>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</si>
  <si>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</si>
  <si>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</si>
  <si>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</si>
  <si>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</si>
  <si>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</si>
  <si>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</si>
  <si>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</si>
  <si>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</si>
  <si>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</si>
  <si>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</si>
  <si>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</si>
  <si>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</si>
  <si>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</si>
  <si>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</si>
  <si>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</si>
  <si>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</si>
  <si>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</si>
  <si>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</si>
  <si>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</si>
  <si>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</si>
  <si>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</si>
  <si>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</si>
  <si>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</si>
  <si>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</si>
  <si>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</si>
  <si>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</si>
  <si>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</si>
  <si>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</si>
  <si>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</si>
  <si>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</si>
  <si>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</si>
  <si>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</si>
  <si>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</si>
  <si>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</si>
  <si>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</si>
  <si>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</si>
  <si>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</si>
  <si>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</si>
  <si>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</si>
  <si>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</si>
  <si>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</si>
  <si>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</si>
  <si>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</si>
  <si>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</si>
  <si>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</si>
  <si>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</si>
  <si>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</si>
  <si>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</si>
  <si>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</si>
  <si>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</si>
  <si>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</si>
  <si>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</si>
  <si>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</si>
  <si>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</si>
  <si>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</si>
  <si>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</si>
  <si>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</si>
  <si>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</si>
  <si>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</si>
  <si>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</si>
  <si>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</si>
  <si>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</si>
  <si>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</si>
  <si>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</si>
  <si>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</si>
  <si>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</si>
  <si>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</si>
  <si>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</si>
  <si>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</si>
  <si>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</si>
  <si>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</si>
  <si>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</si>
  <si>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</si>
  <si>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</si>
  <si>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</si>
  <si>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</si>
  <si>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</si>
  <si>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</si>
  <si>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</si>
  <si>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</si>
  <si>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</si>
  <si>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</si>
  <si>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</si>
  <si>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</si>
  <si>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</si>
  <si>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</si>
  <si>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</si>
  <si>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</si>
  <si>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</si>
  <si>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</si>
  <si>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</si>
  <si>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</si>
  <si>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</si>
  <si>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</si>
  <si>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</si>
  <si>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</si>
  <si>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</si>
  <si>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</si>
  <si>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</si>
  <si>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</si>
  <si>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</si>
  <si>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</si>
  <si>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</si>
  <si>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</si>
  <si>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</si>
  <si>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</si>
  <si>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</si>
  <si>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</si>
  <si>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</si>
  <si>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</si>
  <si>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</si>
  <si>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</si>
  <si>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</si>
  <si>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</si>
  <si>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</si>
  <si>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</si>
  <si>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</si>
  <si>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</si>
  <si>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</si>
  <si>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</si>
  <si>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</si>
  <si>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</si>
  <si>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</si>
  <si>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</si>
  <si>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</si>
  <si>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</si>
  <si>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</si>
  <si>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</si>
  <si>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</si>
  <si>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</si>
  <si>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</si>
  <si>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</si>
  <si>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</si>
  <si>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</si>
  <si>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</si>
  <si>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</si>
  <si>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</si>
  <si>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</si>
  <si>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</si>
  <si>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</si>
  <si>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</si>
  <si>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</si>
  <si>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</si>
  <si>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</si>
  <si>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</si>
  <si>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</si>
  <si>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</si>
  <si>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</si>
  <si>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</si>
  <si>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</si>
  <si>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</si>
  <si>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</si>
  <si>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</si>
  <si>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</si>
  <si>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</si>
  <si>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</si>
  <si>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</si>
  <si>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</si>
  <si>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</si>
  <si>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</si>
  <si>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</si>
  <si>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</si>
  <si>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</si>
  <si>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</si>
  <si>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</si>
  <si>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</si>
  <si>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</si>
  <si>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</si>
  <si>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</si>
  <si>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</si>
  <si>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</si>
  <si>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</si>
  <si>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</si>
  <si>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</si>
  <si>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</si>
  <si>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</si>
  <si>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</si>
  <si>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</si>
  <si>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</si>
  <si>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</si>
  <si>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</si>
  <si>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</si>
  <si>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</si>
  <si>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</si>
  <si>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</si>
  <si>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</si>
  <si>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</si>
  <si>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</si>
  <si>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</si>
  <si>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</si>
  <si>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</si>
  <si>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</si>
  <si>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</si>
  <si>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</si>
  <si>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</si>
  <si>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</si>
  <si>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</si>
  <si>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</si>
  <si>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</si>
  <si>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</si>
  <si>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</si>
  <si>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</si>
  <si>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</si>
  <si>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</si>
  <si>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</si>
  <si>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</si>
  <si>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</si>
  <si>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</si>
  <si>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</si>
  <si>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</si>
  <si>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</si>
  <si>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</si>
  <si>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</si>
  <si>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</si>
  <si>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</si>
  <si>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</si>
  <si>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</si>
  <si>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</si>
  <si>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</si>
  <si>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</si>
  <si>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</si>
  <si>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</si>
  <si>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</si>
  <si>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</si>
  <si>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</si>
  <si>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</si>
  <si>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</si>
  <si>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</si>
  <si>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</si>
  <si>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</si>
  <si>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</si>
  <si>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</si>
  <si>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</si>
  <si>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</si>
  <si>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</si>
  <si>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</si>
  <si>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</si>
  <si>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</si>
  <si>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</si>
  <si>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</si>
  <si>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</si>
  <si>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</si>
  <si>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</si>
  <si>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</si>
  <si>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</si>
  <si>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</si>
  <si>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</si>
  <si>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</si>
  <si>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</si>
  <si>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</si>
  <si>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</si>
  <si>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</si>
  <si>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</si>
  <si>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</si>
  <si>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</si>
  <si>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</si>
  <si>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</si>
  <si>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</si>
  <si>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</si>
  <si>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</si>
  <si>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</si>
  <si>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</si>
  <si>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</si>
  <si>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</si>
  <si>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</si>
  <si>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</si>
  <si>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</si>
  <si>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</si>
  <si>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</si>
  <si>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</si>
  <si>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</si>
  <si>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</si>
  <si>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</si>
  <si>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</si>
  <si>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</si>
  <si>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</si>
  <si>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</si>
  <si>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</si>
  <si>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</si>
  <si>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</si>
  <si>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</si>
  <si>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</si>
  <si>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</si>
  <si>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</si>
  <si>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</si>
  <si>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</si>
  <si>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</si>
  <si>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</si>
  <si>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</si>
  <si>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</si>
  <si>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</si>
  <si>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</si>
  <si>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</si>
  <si>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</si>
  <si>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</si>
  <si>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</si>
  <si>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</si>
  <si>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</si>
  <si>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</si>
  <si>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</si>
  <si>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</si>
  <si>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</si>
  <si>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</si>
  <si>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</si>
  <si>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</si>
  <si>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</si>
  <si>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</si>
  <si>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</si>
  <si>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</si>
  <si>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</si>
  <si>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</si>
  <si>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</si>
  <si>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</si>
  <si>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</si>
  <si>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</si>
  <si>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</si>
  <si>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</si>
  <si>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</si>
  <si>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</si>
  <si>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</si>
  <si>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</si>
  <si>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</si>
  <si>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</si>
  <si>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</si>
  <si>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</si>
  <si>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</si>
  <si>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</si>
  <si>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</si>
  <si>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</si>
  <si>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</si>
  <si>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</si>
  <si>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</si>
  <si>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</si>
  <si>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</si>
  <si>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</si>
  <si>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</si>
  <si>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</si>
  <si>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</si>
  <si>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</si>
  <si>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</si>
  <si>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</si>
  <si>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</si>
  <si>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</si>
  <si>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</si>
  <si>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</si>
  <si>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</si>
  <si>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</si>
  <si>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</si>
  <si>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</si>
  <si>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</si>
  <si>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</si>
  <si>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</si>
  <si>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</si>
  <si>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</si>
  <si>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</si>
  <si>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</si>
  <si>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</si>
  <si>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</si>
  <si>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</si>
  <si>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</si>
  <si>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</si>
  <si>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</si>
  <si>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</si>
  <si>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</si>
  <si>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</si>
  <si>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</si>
  <si>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</si>
  <si>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</si>
  <si>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</si>
  <si>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</si>
  <si>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</si>
  <si>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</si>
  <si>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</si>
  <si>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</si>
  <si>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</si>
  <si>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</si>
  <si>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</si>
  <si>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</si>
  <si>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</si>
  <si>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</si>
  <si>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</si>
  <si>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</si>
  <si>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</si>
  <si>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</si>
  <si>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</si>
  <si>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</si>
  <si>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</si>
  <si>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</si>
  <si>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</si>
  <si>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</si>
  <si>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</si>
  <si>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</si>
  <si>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</si>
  <si>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</si>
  <si>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</si>
  <si>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</si>
  <si>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</si>
  <si>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</si>
  <si>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</si>
  <si>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</si>
  <si>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</si>
  <si>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</si>
  <si>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</si>
  <si>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</si>
  <si>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</si>
  <si>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</si>
  <si>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</si>
  <si>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</si>
  <si>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</si>
  <si>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</si>
  <si>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</si>
  <si>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</si>
  <si>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</si>
  <si>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</si>
  <si>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</si>
  <si>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</si>
  <si>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</si>
  <si>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</si>
  <si>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</si>
  <si>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</si>
  <si>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</si>
  <si>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</si>
  <si>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</si>
  <si>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</si>
  <si>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</si>
  <si>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</si>
  <si>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</si>
  <si>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</si>
  <si>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</si>
  <si>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</si>
  <si>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</si>
  <si>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</si>
  <si>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</si>
  <si>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</si>
  <si>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</si>
  <si>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</si>
  <si>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</si>
  <si>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</si>
  <si>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</si>
  <si>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</si>
  <si>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</si>
  <si>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</si>
  <si>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</si>
  <si>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</si>
  <si>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</si>
  <si>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</si>
  <si>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</si>
  <si>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</si>
  <si>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</si>
  <si>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</si>
  <si>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</si>
  <si>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</si>
  <si>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</si>
  <si>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</si>
  <si>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</si>
  <si>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</si>
  <si>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</si>
  <si>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</si>
  <si>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</si>
  <si>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</si>
  <si>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</si>
  <si>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</si>
  <si>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</si>
  <si>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</si>
  <si>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</si>
  <si>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</si>
  <si>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</si>
  <si>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</si>
  <si>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</si>
  <si>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</si>
  <si>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</si>
  <si>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</si>
  <si>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</si>
  <si>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</si>
  <si>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</si>
  <si>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</si>
  <si>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</si>
  <si>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</si>
  <si>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</si>
  <si>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</si>
  <si>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</si>
  <si>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</si>
  <si>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</si>
  <si>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</si>
  <si>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</si>
  <si>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</si>
  <si>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</si>
  <si>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</si>
  <si>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</si>
  <si>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</si>
  <si>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</si>
  <si>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</si>
  <si>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</si>
  <si>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</si>
  <si>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</si>
  <si>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</si>
  <si>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</si>
  <si>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</si>
  <si>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</si>
  <si>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</si>
  <si>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</si>
  <si>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</si>
  <si>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</si>
  <si>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</si>
  <si>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</si>
  <si>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</si>
  <si>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</si>
  <si>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</si>
  <si>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</si>
  <si>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</si>
  <si>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</si>
  <si>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</si>
  <si>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</si>
  <si>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</si>
  <si>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</si>
  <si>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</si>
  <si>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</si>
  <si>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</si>
  <si>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</si>
  <si>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</si>
  <si>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</si>
  <si>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</si>
  <si>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</si>
  <si>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</si>
  <si>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</si>
  <si>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</si>
  <si>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</si>
  <si>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</si>
  <si>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</si>
  <si>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</si>
  <si>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</si>
  <si>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</si>
  <si>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</si>
  <si>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</si>
  <si>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</si>
  <si>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</si>
  <si>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</si>
  <si>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</si>
  <si>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</si>
  <si>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</si>
  <si>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</si>
  <si>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</si>
  <si>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</si>
  <si>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</si>
  <si>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</si>
  <si>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</si>
  <si>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</si>
  <si>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</si>
  <si>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</si>
  <si>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</si>
  <si>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</si>
  <si>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</si>
  <si>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</si>
  <si>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</si>
  <si>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</si>
  <si>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</si>
  <si>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</si>
  <si>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</si>
  <si>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</si>
  <si>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</si>
  <si>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</si>
  <si>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</si>
  <si>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</si>
  <si>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</si>
  <si>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</si>
  <si>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</si>
  <si>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</si>
  <si>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</si>
  <si>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</si>
  <si>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</si>
  <si>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</si>
  <si>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</si>
  <si>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</si>
  <si>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</si>
  <si>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</si>
  <si>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</si>
  <si>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</si>
  <si>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</si>
  <si>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</si>
  <si>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</si>
  <si>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</si>
  <si>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</si>
  <si>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</si>
  <si>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</si>
  <si>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</si>
  <si>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</si>
  <si>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</si>
  <si>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</si>
  <si>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</si>
  <si>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</si>
  <si>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</si>
  <si>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</si>
  <si>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</si>
  <si>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</si>
  <si>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</si>
  <si>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</si>
  <si>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</si>
  <si>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</si>
  <si>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</si>
  <si>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</si>
  <si>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</si>
  <si>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</si>
  <si>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</si>
  <si>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</si>
  <si>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</si>
  <si>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</si>
  <si>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</si>
  <si>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</si>
  <si>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</si>
  <si>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</si>
  <si>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</si>
  <si>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</si>
  <si>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</si>
  <si>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</si>
  <si>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</si>
  <si>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</si>
  <si>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</si>
  <si>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</si>
  <si>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</si>
  <si>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</si>
  <si>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</si>
  <si>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</si>
  <si>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</si>
  <si>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</si>
  <si>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</si>
  <si>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</si>
  <si>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</si>
  <si>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</si>
  <si>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</si>
  <si>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</si>
  <si>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</si>
  <si>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</si>
  <si>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</si>
  <si>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</si>
  <si>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</si>
  <si>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</si>
  <si>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</si>
  <si>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</si>
  <si>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</si>
  <si>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</si>
  <si>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</si>
  <si>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</si>
  <si>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</si>
  <si>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</si>
  <si>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</si>
  <si>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</si>
  <si>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</si>
  <si>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</si>
  <si>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</si>
  <si>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</si>
  <si>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</si>
  <si>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</si>
  <si>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</si>
  <si>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</si>
  <si>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</si>
  <si>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</si>
  <si>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</si>
  <si>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</si>
  <si>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</si>
  <si>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</si>
  <si>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</si>
  <si>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</si>
  <si>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</si>
  <si>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</si>
  <si>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</si>
  <si>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</si>
  <si>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</si>
  <si>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</si>
  <si>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</si>
  <si>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</si>
  <si>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</si>
  <si>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</si>
  <si>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</si>
  <si>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</si>
  <si>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</si>
  <si>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</si>
  <si>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</si>
  <si>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</si>
  <si>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</si>
  <si>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</si>
  <si>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</si>
  <si>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</si>
  <si>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</si>
  <si>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</si>
  <si>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</si>
  <si>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</si>
  <si>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</si>
  <si>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</si>
  <si>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</si>
  <si>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</si>
  <si>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</si>
  <si>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</si>
  <si>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</si>
  <si>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</si>
  <si>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</si>
  <si>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</si>
  <si>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</si>
  <si>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</si>
  <si>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</si>
  <si>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</si>
  <si>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</si>
  <si>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</si>
  <si>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</si>
  <si>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</si>
  <si>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</si>
  <si>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</si>
  <si>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</si>
  <si>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</si>
  <si>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</si>
  <si>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</si>
  <si>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</si>
  <si>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</si>
  <si>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</si>
  <si>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</si>
  <si>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</si>
  <si>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</si>
  <si>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</si>
  <si>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</si>
  <si>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</si>
  <si>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</si>
  <si>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</si>
  <si>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</si>
  <si>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</si>
  <si>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</si>
  <si>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</si>
  <si>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</si>
  <si>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</si>
  <si>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</si>
  <si>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</si>
  <si>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</si>
  <si>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</si>
  <si>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</si>
  <si>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</si>
  <si>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</si>
  <si>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</si>
  <si>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</si>
  <si>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</si>
  <si>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</si>
  <si>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</si>
  <si>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</si>
  <si>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</si>
  <si>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</si>
  <si>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</si>
  <si>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</si>
  <si>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</si>
  <si>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</si>
  <si>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</si>
  <si>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</si>
  <si>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</si>
  <si>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</si>
  <si>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</si>
  <si>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</si>
  <si>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</si>
  <si>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</si>
  <si>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</si>
  <si>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</si>
  <si>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</si>
  <si>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</si>
  <si>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</si>
  <si>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</si>
  <si>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</si>
  <si>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</si>
  <si>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</si>
  <si>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</si>
  <si>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</si>
  <si>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</si>
  <si>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</si>
  <si>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</si>
  <si>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</si>
  <si>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</si>
  <si>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</si>
  <si>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</si>
  <si>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</si>
  <si>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</si>
  <si>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</si>
  <si>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</si>
  <si>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</si>
  <si>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</si>
  <si>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</si>
  <si>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</si>
  <si>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</si>
  <si>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</si>
  <si>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</si>
  <si>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</si>
  <si>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</si>
  <si>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</si>
  <si>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</si>
  <si>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</si>
  <si>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</si>
  <si>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</si>
  <si>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</si>
  <si>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</si>
  <si>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</si>
  <si>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</si>
  <si>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</si>
  <si>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</si>
  <si>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</si>
  <si>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</si>
  <si>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</si>
  <si>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</si>
  <si>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</si>
  <si>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</si>
  <si>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</si>
  <si>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</si>
  <si>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</si>
  <si>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</si>
  <si>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</si>
  <si>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</si>
  <si>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</si>
  <si>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</si>
  <si>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</si>
  <si>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</si>
  <si>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</si>
  <si>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</si>
  <si>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</si>
  <si>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</si>
  <si>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</si>
  <si>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</si>
  <si>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</si>
  <si>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</si>
  <si>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</si>
  <si>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</si>
  <si>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</si>
  <si>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</si>
  <si>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</si>
  <si>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</si>
  <si>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</si>
  <si>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</si>
  <si>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</si>
  <si>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</si>
  <si>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</si>
  <si>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</si>
  <si>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</si>
  <si>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</si>
  <si>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</si>
  <si>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</si>
  <si>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</si>
  <si>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</si>
  <si>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</si>
  <si>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</si>
  <si>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</si>
  <si>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</si>
  <si>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</si>
  <si>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</si>
  <si>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</si>
  <si>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</si>
  <si>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</si>
  <si>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</si>
  <si>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</si>
  <si>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</si>
  <si>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</si>
  <si>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</si>
  <si>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</si>
  <si>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</si>
  <si>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</si>
  <si>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</si>
  <si>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</si>
  <si>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</si>
  <si>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</si>
  <si>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</si>
  <si>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</si>
  <si>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</si>
  <si>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</si>
  <si>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</si>
  <si>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</si>
  <si>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</si>
  <si>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</si>
  <si>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</si>
  <si>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</si>
  <si>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</si>
  <si>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</si>
  <si>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</si>
  <si>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</si>
  <si>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</si>
  <si>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</si>
  <si>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</si>
  <si>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</si>
  <si>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</si>
  <si>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</si>
  <si>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</si>
  <si>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</si>
  <si>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</si>
  <si>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</si>
  <si>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</si>
  <si>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</si>
  <si>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</si>
  <si>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</si>
  <si>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</si>
  <si>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</si>
  <si>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</si>
  <si>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</si>
  <si>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</si>
  <si>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</si>
  <si>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</si>
  <si>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</si>
  <si>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</si>
  <si>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</si>
  <si>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</si>
  <si>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</si>
  <si>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</si>
  <si>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</si>
  <si>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</si>
  <si>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</si>
  <si>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</si>
  <si>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</si>
  <si>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</si>
  <si>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</si>
  <si>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</si>
  <si>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</si>
  <si>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</si>
  <si>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</si>
  <si>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</si>
  <si>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</si>
  <si>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</si>
  <si>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</si>
  <si>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</si>
  <si>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</si>
  <si>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</si>
  <si>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</si>
  <si>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</si>
  <si>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</si>
  <si>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</si>
  <si>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</si>
  <si>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</si>
  <si>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</si>
  <si>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</si>
  <si>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</si>
  <si>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</si>
  <si>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</si>
  <si>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</si>
  <si>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</si>
  <si>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</si>
  <si>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</si>
  <si>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</si>
  <si>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</si>
  <si>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</si>
  <si>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</si>
  <si>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</si>
  <si>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</si>
  <si>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</si>
  <si>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</si>
  <si>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</si>
  <si>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</si>
  <si>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</si>
  <si>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</si>
  <si>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</si>
  <si>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</si>
  <si>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</si>
  <si>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</si>
  <si>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</si>
  <si>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</si>
  <si>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</si>
  <si>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</si>
  <si>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</si>
  <si>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</si>
  <si>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</si>
  <si>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</si>
  <si>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</si>
  <si>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</si>
  <si>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</si>
  <si>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</si>
  <si>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</si>
  <si>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</si>
  <si>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</si>
  <si>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</si>
  <si>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</si>
  <si>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</si>
  <si>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</si>
  <si>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</si>
  <si>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</si>
  <si>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</si>
  <si>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</si>
  <si>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</si>
  <si>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</si>
  <si>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</si>
  <si>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</si>
  <si>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</si>
  <si>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</si>
  <si>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</si>
  <si>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</si>
  <si>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</si>
  <si>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</si>
  <si>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</si>
  <si>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</si>
  <si>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</si>
  <si>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</si>
  <si>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</si>
  <si>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</si>
  <si>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</si>
  <si>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</si>
  <si>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</si>
  <si>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</si>
  <si>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</si>
  <si>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</si>
  <si>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</si>
  <si>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</si>
  <si>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</si>
  <si>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</si>
  <si>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</si>
  <si>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</si>
  <si>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</si>
  <si>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</si>
  <si>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</si>
  <si>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</si>
  <si>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</si>
  <si>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</si>
  <si>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</si>
  <si>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</si>
  <si>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</si>
  <si>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</si>
  <si>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</si>
  <si>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</si>
  <si>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</si>
  <si>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</si>
  <si>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</si>
  <si>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</si>
  <si>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</si>
  <si>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</si>
  <si>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</si>
  <si>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</si>
  <si>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</si>
  <si>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</si>
  <si>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</si>
  <si>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</si>
  <si>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</si>
  <si>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</si>
  <si>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</si>
  <si>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</si>
  <si>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</si>
  <si>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</si>
  <si>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</si>
  <si>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</si>
  <si>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</si>
  <si>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</si>
  <si>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</si>
  <si>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</si>
  <si>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</si>
  <si>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</si>
  <si>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</si>
  <si>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</si>
  <si>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</si>
  <si>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</si>
  <si>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</si>
  <si>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</si>
  <si>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</si>
  <si>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</si>
  <si>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</si>
  <si>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</si>
  <si>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</si>
  <si>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</si>
  <si>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</si>
  <si>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</si>
  <si>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</si>
  <si>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</si>
  <si>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</si>
  <si>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</si>
  <si>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</si>
  <si>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</si>
  <si>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</si>
  <si>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</si>
  <si>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</si>
  <si>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</si>
  <si>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</si>
  <si>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</si>
  <si>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</si>
  <si>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</si>
  <si>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</si>
  <si>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</si>
  <si>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</si>
  <si>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</si>
  <si>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</si>
  <si>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</si>
  <si>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</si>
  <si>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</si>
  <si>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</si>
  <si>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</si>
  <si>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</si>
  <si>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</si>
  <si>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</si>
  <si>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</si>
  <si>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</si>
  <si>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</si>
  <si>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</si>
  <si>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</si>
  <si>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</si>
  <si>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</si>
  <si>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</si>
  <si>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</si>
  <si>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</si>
  <si>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</si>
  <si>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</si>
  <si>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</si>
  <si>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</si>
  <si>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</si>
  <si>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</si>
  <si>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</si>
  <si>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</si>
  <si>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</si>
  <si>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</si>
  <si>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</si>
  <si>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</si>
  <si>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</si>
  <si>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</si>
  <si>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</si>
  <si>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</si>
  <si>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</si>
  <si>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</si>
  <si>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</si>
  <si>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</si>
  <si>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</si>
  <si>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</si>
  <si>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</si>
  <si>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</si>
  <si>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</si>
  <si>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</si>
  <si>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</si>
  <si>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</si>
  <si>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</si>
  <si>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</si>
  <si>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</si>
  <si>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</si>
  <si>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</si>
  <si>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</si>
  <si>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</si>
  <si>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</si>
  <si>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</si>
  <si>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</si>
  <si>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</si>
  <si>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</si>
  <si>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</si>
  <si>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</si>
  <si>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</si>
  <si>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</si>
  <si>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</si>
  <si>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</si>
  <si>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</si>
  <si>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</si>
  <si>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</si>
  <si>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</si>
  <si>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</si>
  <si>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</si>
  <si>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</si>
  <si>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</si>
  <si>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</si>
  <si>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</si>
  <si>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</si>
  <si>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</si>
  <si>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</si>
  <si>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</si>
  <si>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</si>
  <si>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</si>
  <si>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</si>
  <si>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</si>
  <si>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</si>
  <si>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</si>
  <si>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</si>
  <si>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</si>
  <si>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</si>
  <si>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</si>
  <si>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</si>
  <si>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</si>
  <si>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</si>
  <si>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</si>
  <si>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</si>
  <si>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</si>
  <si>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</si>
  <si>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</si>
  <si>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</si>
  <si>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</si>
  <si>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</si>
  <si>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</si>
  <si>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</si>
  <si>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</si>
  <si>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</si>
  <si>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</si>
  <si>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</si>
  <si>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</si>
  <si>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</si>
  <si>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</si>
  <si>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</si>
  <si>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</si>
  <si>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</si>
  <si>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</si>
  <si>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</si>
  <si>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</si>
  <si>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</si>
  <si>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</si>
  <si>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</si>
  <si>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</si>
  <si>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</si>
  <si>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</si>
  <si>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</si>
  <si>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</si>
  <si>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</si>
  <si>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</si>
  <si>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</si>
  <si>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</si>
  <si>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</si>
  <si>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</si>
  <si>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</si>
  <si>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</si>
  <si>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</si>
  <si>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</si>
  <si>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</si>
  <si>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</si>
  <si>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</si>
  <si>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</si>
  <si>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</si>
  <si>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</si>
  <si>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</si>
  <si>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</si>
  <si>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</si>
  <si>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</si>
  <si>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</si>
  <si>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</si>
  <si>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</si>
  <si>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</si>
  <si>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</si>
  <si>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</si>
  <si>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</si>
  <si>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</si>
  <si>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</si>
  <si>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</si>
  <si>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</si>
  <si>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</si>
  <si>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</si>
  <si>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</si>
  <si>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</si>
  <si>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</si>
  <si>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</si>
  <si>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</si>
  <si>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</si>
  <si>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</si>
  <si>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</si>
  <si>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</si>
  <si>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</si>
  <si>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</si>
  <si>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</si>
  <si>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</si>
  <si>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</si>
  <si>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</si>
  <si>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</si>
  <si>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</si>
  <si>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</si>
  <si>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</si>
  <si>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</si>
  <si>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</si>
  <si>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</si>
  <si>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</si>
  <si>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</si>
  <si>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</si>
  <si>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</si>
  <si>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</si>
  <si>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</si>
  <si>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</si>
  <si>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</si>
  <si>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</si>
  <si>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</si>
  <si>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</si>
  <si>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</si>
  <si>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</si>
  <si>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</si>
  <si>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</si>
  <si>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</si>
  <si>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</si>
  <si>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</si>
  <si>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</si>
  <si>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</si>
  <si>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</si>
  <si>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</si>
  <si>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</si>
  <si>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</si>
  <si>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</si>
  <si>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</si>
  <si>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</si>
  <si>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</si>
  <si>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</si>
  <si>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</si>
  <si>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</si>
  <si>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</si>
  <si>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</si>
  <si>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</si>
  <si>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</si>
  <si>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</si>
  <si>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</si>
  <si>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</si>
  <si>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</si>
  <si>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</si>
  <si>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</si>
  <si>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</si>
  <si>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</si>
  <si>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</si>
  <si>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</si>
  <si>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</si>
  <si>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</si>
  <si>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</si>
  <si>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</si>
  <si>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</si>
  <si>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</si>
  <si>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</si>
  <si>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</si>
  <si>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</si>
  <si>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</si>
  <si>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</si>
  <si>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</si>
  <si>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</si>
  <si>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</si>
  <si>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</si>
  <si>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</si>
  <si>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</si>
  <si>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</si>
  <si>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</si>
  <si>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</si>
  <si>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</si>
  <si>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</si>
  <si>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</si>
  <si>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</si>
  <si>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</si>
  <si>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</si>
  <si>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</si>
  <si>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</si>
  <si>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</si>
  <si>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</si>
  <si>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</si>
  <si>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</si>
  <si>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</si>
  <si>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</si>
  <si>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</si>
  <si>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</si>
  <si>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</si>
  <si>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</si>
  <si>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</si>
  <si>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</si>
  <si>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</si>
  <si>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</si>
  <si>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</si>
  <si>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</si>
  <si>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</si>
  <si>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</si>
  <si>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</si>
  <si>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</si>
  <si>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</si>
  <si>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</si>
  <si>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</si>
  <si>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</si>
  <si>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</si>
  <si>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</si>
  <si>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</si>
  <si>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</si>
  <si>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</si>
  <si>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</si>
  <si>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</si>
  <si>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</si>
  <si>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</si>
  <si>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</si>
  <si>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</si>
  <si>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</si>
  <si>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</si>
  <si>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</si>
  <si>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</si>
  <si>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</si>
  <si>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</si>
  <si>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</si>
  <si>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</si>
  <si>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</si>
  <si>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</si>
  <si>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</si>
  <si>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</si>
  <si>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</si>
  <si>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</si>
  <si>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</si>
  <si>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</si>
  <si>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</si>
  <si>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</si>
  <si>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</si>
  <si>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</si>
  <si>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</si>
  <si>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</si>
  <si>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</si>
  <si>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</si>
  <si>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</si>
  <si>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</si>
  <si>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</si>
  <si>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</si>
  <si>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</si>
  <si>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</si>
  <si>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</si>
  <si>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</si>
  <si>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</si>
  <si>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</si>
  <si>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</si>
  <si>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</si>
  <si>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</si>
  <si>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</si>
  <si>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</si>
  <si>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</si>
  <si>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</si>
  <si>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</si>
  <si>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</si>
  <si>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</si>
  <si>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</si>
  <si>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</si>
  <si>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</si>
  <si>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</si>
  <si>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</si>
  <si>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</si>
  <si>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</si>
  <si>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</si>
  <si>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</si>
  <si>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</si>
  <si>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</si>
  <si>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</si>
  <si>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</si>
  <si>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</si>
  <si>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</si>
  <si>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</si>
  <si>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</si>
  <si>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</si>
  <si>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</si>
  <si>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</si>
  <si>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</si>
  <si>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</si>
  <si>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</si>
  <si>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</si>
  <si>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</si>
  <si>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</si>
  <si>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</si>
  <si>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</si>
  <si>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</si>
  <si>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</si>
  <si>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</si>
  <si>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</si>
  <si>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</si>
  <si>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</si>
  <si>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</si>
  <si>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</si>
  <si>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</si>
  <si>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</si>
  <si>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</si>
  <si>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</si>
  <si>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</si>
  <si>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</si>
  <si>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</si>
  <si>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</si>
  <si>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</si>
  <si>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</si>
  <si>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</si>
  <si>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</si>
  <si>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</si>
  <si>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</si>
  <si>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</si>
  <si>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</si>
  <si>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</si>
  <si>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</si>
  <si>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</si>
  <si>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</si>
  <si>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</si>
  <si>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</si>
  <si>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</si>
  <si>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</si>
  <si>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</si>
  <si>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</si>
  <si>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</si>
  <si>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</si>
  <si>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</si>
  <si>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</si>
  <si>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</si>
  <si>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</si>
  <si>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</si>
  <si>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</si>
  <si>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</si>
  <si>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</si>
  <si>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</si>
  <si>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</si>
  <si>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</si>
  <si>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</si>
  <si>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</si>
  <si>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</si>
  <si>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</si>
  <si>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</si>
  <si>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</si>
  <si>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</si>
  <si>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</si>
  <si>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</si>
  <si>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</si>
  <si>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</si>
  <si>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</si>
  <si>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</si>
  <si>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</si>
  <si>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</si>
  <si>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</si>
  <si>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</si>
  <si>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</si>
  <si>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</si>
  <si>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</si>
  <si>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</si>
  <si>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</si>
  <si>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</si>
  <si>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</si>
  <si>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</si>
  <si>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</si>
  <si>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</si>
  <si>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</si>
  <si>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</si>
  <si>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</si>
  <si>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</si>
  <si>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</si>
  <si>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</si>
  <si>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</si>
  <si>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</si>
  <si>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</si>
  <si>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</si>
  <si>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</si>
  <si>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</si>
  <si>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</si>
  <si>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</si>
  <si>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</si>
  <si>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</si>
  <si>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</si>
  <si>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</si>
  <si>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</si>
  <si>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</si>
  <si>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</si>
  <si>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</si>
  <si>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</si>
  <si>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</si>
  <si>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</si>
  <si>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</si>
  <si>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</si>
  <si>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</si>
  <si>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</si>
  <si>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</si>
  <si>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</si>
  <si>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</si>
  <si>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</si>
  <si>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</si>
  <si>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</si>
  <si>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</si>
  <si>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</si>
  <si>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</si>
  <si>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</si>
  <si>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</si>
  <si>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</si>
  <si>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</si>
  <si>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</si>
  <si>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</si>
  <si>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</si>
  <si>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</si>
  <si>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</si>
  <si>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</si>
  <si>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</si>
  <si>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</si>
  <si>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</si>
  <si>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</si>
  <si>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</si>
  <si>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</si>
  <si>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</si>
  <si>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</si>
  <si>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</si>
  <si>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</si>
  <si>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</si>
  <si>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</si>
  <si>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</si>
  <si>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</si>
  <si>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</si>
  <si>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</si>
  <si>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</si>
  <si>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</si>
  <si>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</si>
  <si>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</si>
  <si>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</si>
  <si>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</si>
  <si>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</si>
  <si>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</si>
  <si>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</si>
  <si>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</si>
  <si>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</si>
  <si>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</si>
  <si>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</si>
  <si>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</si>
  <si>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</si>
  <si>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</si>
  <si>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</si>
  <si>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</si>
  <si>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</si>
  <si>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</si>
  <si>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</si>
  <si>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</si>
  <si>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</si>
  <si>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</si>
  <si>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</si>
  <si>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</si>
  <si>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</si>
  <si>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</si>
  <si>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</si>
  <si>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</si>
  <si>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</si>
  <si>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</si>
  <si>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</si>
  <si>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</si>
  <si>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</si>
  <si>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</si>
  <si>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</si>
  <si>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</si>
  <si>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</si>
  <si>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</si>
  <si>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</si>
  <si>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</si>
  <si>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</si>
  <si>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</si>
  <si>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</si>
  <si>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</si>
  <si>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</si>
  <si>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</si>
  <si>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</si>
  <si>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</si>
  <si>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</si>
  <si>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</si>
  <si>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</si>
  <si>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</si>
  <si>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</si>
  <si>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</si>
  <si>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</si>
  <si>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</si>
  <si>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</si>
  <si>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</si>
  <si>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</si>
  <si>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</si>
  <si>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</si>
  <si>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</si>
  <si>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</si>
  <si>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</si>
  <si>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</si>
  <si>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</si>
  <si>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</si>
  <si>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</si>
  <si>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</si>
  <si>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</si>
  <si>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</si>
  <si>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</si>
  <si>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</si>
  <si>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</si>
  <si>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</si>
  <si>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</si>
  <si>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</si>
  <si>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</si>
  <si>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</si>
  <si>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</si>
  <si>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</si>
  <si>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</si>
  <si>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</si>
  <si>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</si>
  <si>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</si>
  <si>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</si>
  <si>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</si>
  <si>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</si>
  <si>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</si>
  <si>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</si>
  <si>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</si>
  <si>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</si>
  <si>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</si>
  <si>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</si>
  <si>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</si>
  <si>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</si>
  <si>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</si>
  <si>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</si>
  <si>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</si>
  <si>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</si>
  <si>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</si>
  <si>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</si>
  <si>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</si>
  <si>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</si>
  <si>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</si>
  <si>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</si>
  <si>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</si>
  <si>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</si>
  <si>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</si>
  <si>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</si>
  <si>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</si>
  <si>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</si>
  <si>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</si>
  <si>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</si>
  <si>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</si>
  <si>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</si>
  <si>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</si>
  <si>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</si>
  <si>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</si>
  <si>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</si>
  <si>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</si>
  <si>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</si>
  <si>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</si>
  <si>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</si>
  <si>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</si>
  <si>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</si>
  <si>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</si>
  <si>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</si>
  <si>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</si>
  <si>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</si>
  <si>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</si>
  <si>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</si>
  <si>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</si>
  <si>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</si>
  <si>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</si>
  <si>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</si>
  <si>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</si>
  <si>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</si>
  <si>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</si>
  <si>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</si>
  <si>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</si>
  <si>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</si>
  <si>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</si>
  <si>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</si>
  <si>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</si>
  <si>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</si>
  <si>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</si>
  <si>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</si>
  <si>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</si>
  <si>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</si>
  <si>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</si>
  <si>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</si>
  <si>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</si>
  <si>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</si>
  <si>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</si>
  <si>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</si>
  <si>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</si>
  <si>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</si>
  <si>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</si>
  <si>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</si>
  <si>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</si>
  <si>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</si>
  <si>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</si>
  <si>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</si>
  <si>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</si>
  <si>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</si>
  <si>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</si>
  <si>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</si>
  <si>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</si>
  <si>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</si>
  <si>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</si>
  <si>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</si>
  <si>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</si>
  <si>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</si>
  <si>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</si>
  <si>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</si>
  <si>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</si>
  <si>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</si>
  <si>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</si>
  <si>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</si>
  <si>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</si>
  <si>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</si>
  <si>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</si>
  <si>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</si>
  <si>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</si>
  <si>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</si>
  <si>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</si>
  <si>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</si>
  <si>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</si>
  <si>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</si>
  <si>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</si>
  <si>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</si>
  <si>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</si>
  <si>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</si>
  <si>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</si>
  <si>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</si>
  <si>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</si>
  <si>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</si>
  <si>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</si>
  <si>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</si>
  <si>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</si>
  <si>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</si>
  <si>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</si>
  <si>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</si>
  <si>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</si>
  <si>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</si>
  <si>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</si>
  <si>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</si>
  <si>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</si>
  <si>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</si>
  <si>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</si>
  <si>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</si>
  <si>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</si>
  <si>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</si>
  <si>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</si>
  <si>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</si>
  <si>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</si>
  <si>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</si>
  <si>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</si>
  <si>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</si>
  <si>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</si>
  <si>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</si>
  <si>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</si>
  <si>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</si>
  <si>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</si>
  <si>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</si>
  <si>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</si>
  <si>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</si>
  <si>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</si>
  <si>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</si>
  <si>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</si>
  <si>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</si>
  <si>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</si>
  <si>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</si>
  <si>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</si>
  <si>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</si>
  <si>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</si>
  <si>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</si>
  <si>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</si>
  <si>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</si>
  <si>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</si>
  <si>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</si>
  <si>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</si>
  <si>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</si>
  <si>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</si>
  <si>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</si>
  <si>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</si>
  <si>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</si>
  <si>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</si>
  <si>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</si>
  <si>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</si>
  <si>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</si>
  <si>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</si>
  <si>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</si>
  <si>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</si>
  <si>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</si>
  <si>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</si>
  <si>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</si>
  <si>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</si>
  <si>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</si>
  <si>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</si>
  <si>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</si>
  <si>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</si>
  <si>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</si>
  <si>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</si>
  <si>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</si>
  <si>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</si>
  <si>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</si>
  <si>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</si>
  <si>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</si>
  <si>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</si>
  <si>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</si>
  <si>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</si>
  <si>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</si>
  <si>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</si>
  <si>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</si>
  <si>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</si>
  <si>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</si>
  <si>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</si>
  <si>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</si>
  <si>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</si>
  <si>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</si>
  <si>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</si>
  <si>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</si>
  <si>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</si>
  <si>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</si>
  <si>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</si>
  <si>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</si>
  <si>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</si>
  <si>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</si>
  <si>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</si>
  <si>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</si>
  <si>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</si>
  <si>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</si>
  <si>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</si>
  <si>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</si>
  <si>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</si>
  <si>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</si>
  <si>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</si>
  <si>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</si>
  <si>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</si>
  <si>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</si>
  <si>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</si>
  <si>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</si>
  <si>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</si>
  <si>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</si>
  <si>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</si>
  <si>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</si>
  <si>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</si>
  <si>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</si>
  <si>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</si>
  <si>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</si>
  <si>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</si>
  <si>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</si>
  <si>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</si>
  <si>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</si>
  <si>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</si>
  <si>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</si>
  <si>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</si>
  <si>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</si>
  <si>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</si>
  <si>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</si>
  <si>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</si>
  <si>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</si>
  <si>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</si>
  <si>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</si>
  <si>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</si>
  <si>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</si>
  <si>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</si>
  <si>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</si>
  <si>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</si>
  <si>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</si>
  <si>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</si>
  <si>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</si>
  <si>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</si>
  <si>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</si>
  <si>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</si>
  <si>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</si>
  <si>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</si>
  <si>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</si>
  <si>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</si>
  <si>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</si>
  <si>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</si>
  <si>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</si>
  <si>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</si>
  <si>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</si>
  <si>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</si>
  <si>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</si>
  <si>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</si>
  <si>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</si>
  <si>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</si>
  <si>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</si>
  <si>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</si>
  <si>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</si>
  <si>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</si>
  <si>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</si>
  <si>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</si>
  <si>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</si>
  <si>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</si>
  <si>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</si>
  <si>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</si>
  <si>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</si>
  <si>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</si>
  <si>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</si>
  <si>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</si>
  <si>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</si>
  <si>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</si>
  <si>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</si>
  <si>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</si>
  <si>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</si>
  <si>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</si>
  <si>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</si>
  <si>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</si>
  <si>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</si>
  <si>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</si>
  <si>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</si>
  <si>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</si>
  <si>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</si>
  <si>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</si>
  <si>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</si>
  <si>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</si>
  <si>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</si>
  <si>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</si>
  <si>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</si>
  <si>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</si>
  <si>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</si>
  <si>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</si>
  <si>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</si>
  <si>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</si>
  <si>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</si>
  <si>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</si>
  <si>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</si>
  <si>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</si>
  <si>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</si>
  <si>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</si>
  <si>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</si>
  <si>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</si>
  <si>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</si>
  <si>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</si>
  <si>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</si>
  <si>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</si>
  <si>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</si>
  <si>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</si>
  <si>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</si>
  <si>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</si>
  <si>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</si>
  <si>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</si>
  <si>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</si>
  <si>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</si>
  <si>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</si>
  <si>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</si>
  <si>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</si>
  <si>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</si>
  <si>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</si>
  <si>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</si>
  <si>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</si>
  <si>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</si>
  <si>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</si>
  <si>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</si>
  <si>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</si>
  <si>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</si>
  <si>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</si>
  <si>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</si>
  <si>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</si>
  <si>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</si>
  <si>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</si>
  <si>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</si>
  <si>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</si>
  <si>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</si>
  <si>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</si>
  <si>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</si>
  <si>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</si>
  <si>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</si>
  <si>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</si>
  <si>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</si>
  <si>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</si>
  <si>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</si>
  <si>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</si>
  <si>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</si>
  <si>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</si>
  <si>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</si>
  <si>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</si>
  <si>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</si>
  <si>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</si>
  <si>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</si>
  <si>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</si>
  <si>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</si>
  <si>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</si>
  <si>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</si>
  <si>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</si>
  <si>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</si>
  <si>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</si>
  <si>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</si>
  <si>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</si>
  <si>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</si>
  <si>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</si>
  <si>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</si>
  <si>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</si>
  <si>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</si>
  <si>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</si>
  <si>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</si>
  <si>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</si>
  <si>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</si>
  <si>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</si>
  <si>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</si>
  <si>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</si>
  <si>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</si>
  <si>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</si>
  <si>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</si>
  <si>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</si>
  <si>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</si>
  <si>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</si>
  <si>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</si>
  <si>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</si>
  <si>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</si>
  <si>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</si>
  <si>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</si>
  <si>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</si>
  <si>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</si>
  <si>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</si>
  <si>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</si>
  <si>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</si>
  <si>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</si>
  <si>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</si>
  <si>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</si>
  <si>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</si>
  <si>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</si>
  <si>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</si>
  <si>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</si>
  <si>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</si>
  <si>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</si>
  <si>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</si>
  <si>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</si>
  <si>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</si>
  <si>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</si>
  <si>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</si>
  <si>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</si>
  <si>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</si>
  <si>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</si>
  <si>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</si>
  <si>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</si>
  <si>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</si>
  <si>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</si>
  <si>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</si>
  <si>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</si>
  <si>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</si>
  <si>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</si>
  <si>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</si>
  <si>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</si>
  <si>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</si>
  <si>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</si>
  <si>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</si>
  <si>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</si>
  <si>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</si>
  <si>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</si>
  <si>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</si>
  <si>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</si>
  <si>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</si>
  <si>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</si>
  <si>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</si>
  <si>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</si>
  <si>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</si>
  <si>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</si>
  <si>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</si>
  <si>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</si>
  <si>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</si>
  <si>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</si>
  <si>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</si>
  <si>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</si>
  <si>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</si>
  <si>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</si>
  <si>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</si>
  <si>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</si>
  <si>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</si>
  <si>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</si>
  <si>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</si>
  <si>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</si>
  <si>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</si>
  <si>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</si>
  <si>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</si>
  <si>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</si>
  <si>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</si>
  <si>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</si>
  <si>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</si>
  <si>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</si>
  <si>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</si>
  <si>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</si>
  <si>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</si>
  <si>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</si>
  <si>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</si>
  <si>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</si>
  <si>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</si>
  <si>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</si>
  <si>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</si>
  <si>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</si>
  <si>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</si>
  <si>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</si>
  <si>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</si>
  <si>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</si>
  <si>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</si>
  <si>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</si>
  <si>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</si>
  <si>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</si>
  <si>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</si>
  <si>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</si>
  <si>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</si>
  <si>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</si>
  <si>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</si>
  <si>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</si>
  <si>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</si>
  <si>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</si>
  <si>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</si>
  <si>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</si>
  <si>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</si>
  <si>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</si>
  <si>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</si>
  <si>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</si>
  <si>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</si>
  <si>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</si>
  <si>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</si>
  <si>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</si>
  <si>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</si>
  <si>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</si>
  <si>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</si>
  <si>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</si>
  <si>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</si>
  <si>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</si>
  <si>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</si>
  <si>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</si>
  <si>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</si>
  <si>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</si>
  <si>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</si>
  <si>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</si>
  <si>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</si>
  <si>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</si>
  <si>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</si>
  <si>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</si>
  <si>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</si>
  <si>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</si>
  <si>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</si>
  <si>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</si>
  <si>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</si>
  <si>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</si>
  <si>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</si>
  <si>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</si>
  <si>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</si>
  <si>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</si>
  <si>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</si>
  <si>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</si>
  <si>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</si>
  <si>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</si>
  <si>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</si>
  <si>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</si>
  <si>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</si>
  <si>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</si>
  <si>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</si>
  <si>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</si>
  <si>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</si>
  <si>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</si>
  <si>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</si>
  <si>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</si>
  <si>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</si>
  <si>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</si>
  <si>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</si>
  <si>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</si>
  <si>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</si>
  <si>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</si>
  <si>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</si>
  <si>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</si>
  <si>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</si>
  <si>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</si>
  <si>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</si>
  <si>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</si>
  <si>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</si>
  <si>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</si>
  <si>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</si>
  <si>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</si>
  <si>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</si>
  <si>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</si>
  <si>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</si>
  <si>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</si>
  <si>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</si>
  <si>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</si>
  <si>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</si>
  <si>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</si>
  <si>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</si>
  <si>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</si>
  <si>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</si>
  <si>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</si>
  <si>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</si>
  <si>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</si>
  <si>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</si>
  <si>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</si>
  <si>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</si>
  <si>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</si>
  <si>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</si>
  <si>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</si>
  <si>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</si>
  <si>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</si>
  <si>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</si>
  <si>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</si>
  <si>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</si>
  <si>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</si>
  <si>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</si>
  <si>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</si>
  <si>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</si>
  <si>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</si>
  <si>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</si>
  <si>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</si>
  <si>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</si>
  <si>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</si>
  <si>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</si>
  <si>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</si>
  <si>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</si>
  <si>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</si>
  <si>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</si>
  <si>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</si>
  <si>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</si>
  <si>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</si>
  <si>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</si>
  <si>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</si>
  <si>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</si>
  <si>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</si>
  <si>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</si>
  <si>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</si>
  <si>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</si>
  <si>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</si>
  <si>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</si>
  <si>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</si>
  <si>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</si>
  <si>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</si>
  <si>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</si>
  <si>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</si>
  <si>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</si>
  <si>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</si>
  <si>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</si>
  <si>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</si>
  <si>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</si>
  <si>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</si>
  <si>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</si>
  <si>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</si>
  <si>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</si>
  <si>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</si>
  <si>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</si>
  <si>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</si>
  <si>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</si>
  <si>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</si>
  <si>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</si>
  <si>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</si>
  <si>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</si>
  <si>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</si>
  <si>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</si>
  <si>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</si>
  <si>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</si>
  <si>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</si>
  <si>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</si>
  <si>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</si>
  <si>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</si>
  <si>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</si>
  <si>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</si>
  <si>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</si>
  <si>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</si>
  <si>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</si>
  <si>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</si>
  <si>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</si>
  <si>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</si>
  <si>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</si>
  <si>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</si>
  <si>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</si>
  <si>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</si>
  <si>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</si>
  <si>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</si>
  <si>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</si>
  <si>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</si>
  <si>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</si>
  <si>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</si>
  <si>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</si>
  <si>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</si>
  <si>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</si>
  <si>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</si>
  <si>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</si>
  <si>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</si>
  <si>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</si>
  <si>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</si>
  <si>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</si>
  <si>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</si>
  <si>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</si>
  <si>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</si>
  <si>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</si>
  <si>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</si>
  <si>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</si>
  <si>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</si>
  <si>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</si>
  <si>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</si>
  <si>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</si>
  <si>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</si>
  <si>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</si>
  <si>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</si>
  <si>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</si>
  <si>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</si>
  <si>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</si>
  <si>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</si>
  <si>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</si>
  <si>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</si>
  <si>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</si>
  <si>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</si>
  <si>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</si>
  <si>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</si>
  <si>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</si>
  <si>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</si>
  <si>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</si>
  <si>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</si>
  <si>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</si>
  <si>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</si>
  <si>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</si>
  <si>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</si>
  <si>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</si>
  <si>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</si>
  <si>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</si>
  <si>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</si>
  <si>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</si>
  <si>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</si>
  <si>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</si>
  <si>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</si>
  <si>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</si>
  <si>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</si>
  <si>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</si>
  <si>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</si>
  <si>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</si>
  <si>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</si>
  <si>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</si>
  <si>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</si>
  <si>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</si>
  <si>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</si>
  <si>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</si>
  <si>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</si>
  <si>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</si>
  <si>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</si>
  <si>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</si>
  <si>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</si>
  <si>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</si>
  <si>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</si>
  <si>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</si>
  <si>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</si>
  <si>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</si>
  <si>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</si>
  <si>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</si>
  <si>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</si>
  <si>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</si>
  <si>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</si>
  <si>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</si>
  <si>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</si>
  <si>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</si>
  <si>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</si>
  <si>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</si>
  <si>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</si>
  <si>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</si>
  <si>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</si>
  <si>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</si>
  <si>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</si>
  <si>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</si>
  <si>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</si>
  <si>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</si>
  <si>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</si>
  <si>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</si>
  <si>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</si>
  <si>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</si>
  <si>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</si>
  <si>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</si>
  <si>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</si>
  <si>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</si>
  <si>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</si>
  <si>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</si>
  <si>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</si>
  <si>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</si>
  <si>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</si>
  <si>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</si>
  <si>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</si>
  <si>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</si>
  <si>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</si>
  <si>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</si>
  <si>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</si>
  <si>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</si>
  <si>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</si>
  <si>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</si>
  <si>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</si>
  <si>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</si>
  <si>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</si>
  <si>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</si>
  <si>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</si>
  <si>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</si>
  <si>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</si>
  <si>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</si>
  <si>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</si>
  <si>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</si>
  <si>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</si>
  <si>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</si>
  <si>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</si>
  <si>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</si>
  <si>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</si>
  <si>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</si>
  <si>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</si>
  <si>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</si>
  <si>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</si>
  <si>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</si>
  <si>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</si>
  <si>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</si>
  <si>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</si>
  <si>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</si>
  <si>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</si>
  <si>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</si>
  <si>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</si>
  <si>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</si>
  <si>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</si>
  <si>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</si>
  <si>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</si>
  <si>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</si>
  <si>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</si>
  <si>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</si>
  <si>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</si>
  <si>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</si>
  <si>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</si>
  <si>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</si>
  <si>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</si>
  <si>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</si>
  <si>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</si>
  <si>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</si>
  <si>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</si>
  <si>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</si>
  <si>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</si>
  <si>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</si>
  <si>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</si>
  <si>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</si>
  <si>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</si>
  <si>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</si>
  <si>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</si>
  <si>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</si>
  <si>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</si>
  <si>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</si>
  <si>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</si>
  <si>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</si>
  <si>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</si>
  <si>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</si>
  <si>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</si>
  <si>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</si>
  <si>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</si>
  <si>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</si>
  <si>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</si>
  <si>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</si>
  <si>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</si>
  <si>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</si>
  <si>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</si>
  <si>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</si>
  <si>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</si>
  <si>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</si>
  <si>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</si>
  <si>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</si>
  <si>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</si>
  <si>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</si>
  <si>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</si>
  <si>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</si>
  <si>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</si>
  <si>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</si>
  <si>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</si>
  <si>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</si>
  <si>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</si>
  <si>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</si>
  <si>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</si>
  <si>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</si>
  <si>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</si>
  <si>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</si>
  <si>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</si>
  <si>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</si>
  <si>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</si>
  <si>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</si>
  <si>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</si>
  <si>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</si>
  <si>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</si>
  <si>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</si>
  <si>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</si>
  <si>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</si>
  <si>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</si>
  <si>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</si>
  <si>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</si>
  <si>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</si>
  <si>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</si>
  <si>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</si>
  <si>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</si>
  <si>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</si>
  <si>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</si>
  <si>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</si>
  <si>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</si>
  <si>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</si>
  <si>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</si>
  <si>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</si>
  <si>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</si>
  <si>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</si>
  <si>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</si>
  <si>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</si>
  <si>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</si>
  <si>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</si>
  <si>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</si>
  <si>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</si>
  <si>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</si>
  <si>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</si>
  <si>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</si>
  <si>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</si>
  <si>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</si>
  <si>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</si>
  <si>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</si>
  <si>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</si>
  <si>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</si>
  <si>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</si>
  <si>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</si>
  <si>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</si>
  <si>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</si>
  <si>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</si>
  <si>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</si>
  <si>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</si>
  <si>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</si>
  <si>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</si>
  <si>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</si>
  <si>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</si>
  <si>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</si>
  <si>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</si>
  <si>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</si>
  <si>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</si>
  <si>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</si>
  <si>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</si>
  <si>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</si>
  <si>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</si>
  <si>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</si>
  <si>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</si>
  <si>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</si>
  <si>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</si>
  <si>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</si>
  <si>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</si>
  <si>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</si>
  <si>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</si>
  <si>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</si>
  <si>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</si>
  <si>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</si>
  <si>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</si>
  <si>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</si>
  <si>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</si>
  <si>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</si>
  <si>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</si>
  <si>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</si>
  <si>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</si>
  <si>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</si>
  <si>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</si>
  <si>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</si>
  <si>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</si>
  <si>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</si>
  <si>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</si>
  <si>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</si>
  <si>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</si>
  <si>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</si>
  <si>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</si>
  <si>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</si>
  <si>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</si>
  <si>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</si>
  <si>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</si>
  <si>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</si>
  <si>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</si>
  <si>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</si>
  <si>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</si>
  <si>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</si>
  <si>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</si>
  <si>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</si>
  <si>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</si>
  <si>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</si>
  <si>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</si>
  <si>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</si>
  <si>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</si>
  <si>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</si>
  <si>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</si>
  <si>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</si>
  <si>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</si>
  <si>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</si>
  <si>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</si>
  <si>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</si>
  <si>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</si>
  <si>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</si>
  <si>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</si>
  <si>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</si>
  <si>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</si>
  <si>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</si>
  <si>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</si>
  <si>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</si>
  <si>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</si>
  <si>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</si>
  <si>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</si>
  <si>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</si>
  <si>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</si>
  <si>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</si>
  <si>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</si>
  <si>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</si>
  <si>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</si>
  <si>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</si>
  <si>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</si>
  <si>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</si>
  <si>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</si>
  <si>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</si>
  <si>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</si>
  <si>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</si>
  <si>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</si>
  <si>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</si>
  <si>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</si>
  <si>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</si>
  <si>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</si>
  <si>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</si>
  <si>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</si>
  <si>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</si>
  <si>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</si>
  <si>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</si>
  <si>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</si>
  <si>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</si>
  <si>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</si>
  <si>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</si>
  <si>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</si>
  <si>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</si>
  <si>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</si>
  <si>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</si>
  <si>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</si>
  <si>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</si>
  <si>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</si>
  <si>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</si>
  <si>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</si>
  <si>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</si>
  <si>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</si>
  <si>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</si>
  <si>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</si>
  <si>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</si>
  <si>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</si>
  <si>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</si>
  <si>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</si>
  <si>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</si>
  <si>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</si>
  <si>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</si>
  <si>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</si>
  <si>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</si>
  <si>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</si>
  <si>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</si>
  <si>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</si>
  <si>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</si>
  <si>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</si>
  <si>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</si>
  <si>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</si>
  <si>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</si>
  <si>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</si>
  <si>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</si>
  <si>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</si>
  <si>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</si>
  <si>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</si>
  <si>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</si>
  <si>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</si>
  <si>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</si>
  <si>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</si>
  <si>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</si>
  <si>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</si>
  <si>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</si>
  <si>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</si>
  <si>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</si>
  <si>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</si>
  <si>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</si>
  <si>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</si>
  <si>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</si>
  <si>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</si>
  <si>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</si>
  <si>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</si>
  <si>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</si>
  <si>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</si>
  <si>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</si>
  <si>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</si>
  <si>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</si>
  <si>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</si>
  <si>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</si>
  <si>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</si>
  <si>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</si>
  <si>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</si>
  <si>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</si>
  <si>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</si>
  <si>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</si>
  <si>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</si>
  <si>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</si>
  <si>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</si>
  <si>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</si>
  <si>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</si>
  <si>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</si>
  <si>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</si>
  <si>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</si>
  <si>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</si>
  <si>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</si>
  <si>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</si>
  <si>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</si>
  <si>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</si>
  <si>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</si>
  <si>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</si>
  <si>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</si>
  <si>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</si>
  <si>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</si>
  <si>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</si>
  <si>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</si>
  <si>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</si>
  <si>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</si>
  <si>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</si>
  <si>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</si>
  <si>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</si>
  <si>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</si>
  <si>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</si>
  <si>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</si>
  <si>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</si>
  <si>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</si>
  <si>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</si>
  <si>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</si>
  <si>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</si>
  <si>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</si>
  <si>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</si>
  <si>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</si>
  <si>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</si>
  <si>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</si>
  <si>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</si>
  <si>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</si>
  <si>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</si>
  <si>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</si>
  <si>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</si>
  <si>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</si>
  <si>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</si>
  <si>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</si>
  <si>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</si>
  <si>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</si>
  <si>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</si>
  <si>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</si>
  <si>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</si>
  <si>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</si>
  <si>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</si>
  <si>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</si>
  <si>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</si>
  <si>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</si>
  <si>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</si>
  <si>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</si>
  <si>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</si>
  <si>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</si>
  <si>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</si>
  <si>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</si>
  <si>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</si>
  <si>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</si>
  <si>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</si>
  <si>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</si>
  <si>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</si>
  <si>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</si>
  <si>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</si>
  <si>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</si>
  <si>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</si>
  <si>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</si>
  <si>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</si>
  <si>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</si>
  <si>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</si>
  <si>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</si>
  <si>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</si>
  <si>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</si>
  <si>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</si>
  <si>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</si>
  <si>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</si>
  <si>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</si>
  <si>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</si>
  <si>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</si>
  <si>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</si>
  <si>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</si>
  <si>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</si>
  <si>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</si>
  <si>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</si>
  <si>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</si>
  <si>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</si>
  <si>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</si>
  <si>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</si>
  <si>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</si>
  <si>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</si>
  <si>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</si>
  <si>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</si>
  <si>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</si>
  <si>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</si>
  <si>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</si>
  <si>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</si>
  <si>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</si>
  <si>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</si>
  <si>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</si>
  <si>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</si>
  <si>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</si>
  <si>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</si>
  <si>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</si>
  <si>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</si>
  <si>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</si>
  <si>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</si>
  <si>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</si>
  <si>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</si>
  <si>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</si>
  <si>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</si>
  <si>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</si>
  <si>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</si>
  <si>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</si>
  <si>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</si>
  <si>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</si>
  <si>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</si>
  <si>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</si>
  <si>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</si>
  <si>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</si>
  <si>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</si>
  <si>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</si>
  <si>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</si>
  <si>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</si>
  <si>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</si>
  <si>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</si>
  <si>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</si>
  <si>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</si>
  <si>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</si>
  <si>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</si>
  <si>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</si>
  <si>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</si>
  <si>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</si>
  <si>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</si>
  <si>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</si>
  <si>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</si>
  <si>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</si>
  <si>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</si>
  <si>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</si>
  <si>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</si>
  <si>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</si>
  <si>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</si>
  <si>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</si>
  <si>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</si>
  <si>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</si>
  <si>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</si>
  <si>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</si>
  <si>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</si>
  <si>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</si>
  <si>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</si>
  <si>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</si>
  <si>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</si>
  <si>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</si>
  <si>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</si>
  <si>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</si>
  <si>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</si>
  <si>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</si>
  <si>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</si>
  <si>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</si>
  <si>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</si>
  <si>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</si>
  <si>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</si>
  <si>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</si>
  <si>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</si>
  <si>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</si>
  <si>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</si>
  <si>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</si>
  <si>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</si>
  <si>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</si>
  <si>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</si>
  <si>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</si>
  <si>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</si>
  <si>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</si>
  <si>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</si>
  <si>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</si>
  <si>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</si>
  <si>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</si>
  <si>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</si>
  <si>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</si>
  <si>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</si>
  <si>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</si>
  <si>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</si>
  <si>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</si>
  <si>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</si>
  <si>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</si>
  <si>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</si>
  <si>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</si>
  <si>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</si>
  <si>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</si>
  <si>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</si>
  <si>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</si>
  <si>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</si>
  <si>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</si>
  <si>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</si>
  <si>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</si>
  <si>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</si>
  <si>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</si>
  <si>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</si>
  <si>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</si>
  <si>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</si>
  <si>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</si>
  <si>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</si>
  <si>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</si>
  <si>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</si>
  <si>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</si>
  <si>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</si>
  <si>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</si>
  <si>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</si>
  <si>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</si>
  <si>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</si>
  <si>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</si>
  <si>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</si>
  <si>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</si>
  <si>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</si>
  <si>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</si>
  <si>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</si>
  <si>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</si>
  <si>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</si>
  <si>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</si>
  <si>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</si>
  <si>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</si>
  <si>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</si>
  <si>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</si>
  <si>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</si>
  <si>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</si>
  <si>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</si>
  <si>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</si>
  <si>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</si>
  <si>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</si>
  <si>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</si>
  <si>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</si>
  <si>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</si>
  <si>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</si>
  <si>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</si>
  <si>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</si>
  <si>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</si>
  <si>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</si>
  <si>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</si>
  <si>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</si>
  <si>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</si>
  <si>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</si>
  <si>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</si>
  <si>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</si>
  <si>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</si>
  <si>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</si>
  <si>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</si>
  <si>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</si>
  <si>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</si>
  <si>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</si>
  <si>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</si>
  <si>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</si>
  <si>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</si>
  <si>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</si>
  <si>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</si>
  <si>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</si>
  <si>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</si>
  <si>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</si>
  <si>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</si>
  <si>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</si>
  <si>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</si>
  <si>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</si>
  <si>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</si>
  <si>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</si>
  <si>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</si>
  <si>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</si>
  <si>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</si>
  <si>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</si>
  <si>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</si>
  <si>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</si>
  <si>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</si>
  <si>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</si>
  <si>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</si>
  <si>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</si>
  <si>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</si>
  <si>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</si>
  <si>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</si>
  <si>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</si>
  <si>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</si>
  <si>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</si>
  <si>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</si>
  <si>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</si>
  <si>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</si>
  <si>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</si>
  <si>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</si>
  <si>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</si>
  <si>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</si>
  <si>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</si>
  <si>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</si>
  <si>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</si>
  <si>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</si>
  <si>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</si>
  <si>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</si>
  <si>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</si>
  <si>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</si>
  <si>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</si>
  <si>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</si>
  <si>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</si>
  <si>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</si>
  <si>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</si>
  <si>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</si>
  <si>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</si>
  <si>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</si>
  <si>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</si>
  <si>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</si>
  <si>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</si>
  <si>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</si>
  <si>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</si>
  <si>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</si>
  <si>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</si>
  <si>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</si>
  <si>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</si>
  <si>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</si>
  <si>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</si>
  <si>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</si>
  <si>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</si>
  <si>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</si>
  <si>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</si>
  <si>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</si>
  <si>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</si>
  <si>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</si>
  <si>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</si>
  <si>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</si>
  <si>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</si>
  <si>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</si>
  <si>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</si>
  <si>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</si>
  <si>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</si>
  <si>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</si>
  <si>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</si>
  <si>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</si>
  <si>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</si>
  <si>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</si>
  <si>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</si>
  <si>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</si>
  <si>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</si>
  <si>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</si>
  <si>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</si>
  <si>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</si>
  <si>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</si>
  <si>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</si>
  <si>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</si>
  <si>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</si>
  <si>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</si>
  <si>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</si>
  <si>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</si>
  <si>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</si>
  <si>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</si>
  <si>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</si>
  <si>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</si>
  <si>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</si>
  <si>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</si>
  <si>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</si>
  <si>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</si>
  <si>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</si>
  <si>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</si>
  <si>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</si>
  <si>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</si>
  <si>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</si>
  <si>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</si>
  <si>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</si>
  <si>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</si>
  <si>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</si>
  <si>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</si>
  <si>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</si>
  <si>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</si>
  <si>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</si>
  <si>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</si>
  <si>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</si>
  <si>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</si>
  <si>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</si>
  <si>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</si>
  <si>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</si>
  <si>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</si>
  <si>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</si>
  <si>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</si>
  <si>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</si>
  <si>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</si>
  <si>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</si>
  <si>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</si>
  <si>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</si>
  <si>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</si>
  <si>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</si>
  <si>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</si>
  <si>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</si>
  <si>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</si>
  <si>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</si>
  <si>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</si>
  <si>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</si>
  <si>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</si>
  <si>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</si>
  <si>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</si>
  <si>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</si>
  <si>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</si>
  <si>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</si>
  <si>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</si>
  <si>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</si>
  <si>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</si>
  <si>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</si>
  <si>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</si>
  <si>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</si>
  <si>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</si>
  <si>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</si>
  <si>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</si>
  <si>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</si>
  <si>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</si>
  <si>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</si>
  <si>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</si>
  <si>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</si>
  <si>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</si>
  <si>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</si>
  <si>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</si>
  <si>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</si>
  <si>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</si>
  <si>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</si>
  <si>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</si>
  <si>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</si>
  <si>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</si>
  <si>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</si>
  <si>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</si>
  <si>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</si>
  <si>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</si>
  <si>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</si>
  <si>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</si>
  <si>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</si>
  <si>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</si>
  <si>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</si>
  <si>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</si>
  <si>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</si>
  <si>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</si>
  <si>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</si>
  <si>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</si>
  <si>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</si>
  <si>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</si>
  <si>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</si>
  <si>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</si>
  <si>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</si>
  <si>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</si>
  <si>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</si>
  <si>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</si>
  <si>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</si>
  <si>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</si>
  <si>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</si>
  <si>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</si>
  <si>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</si>
  <si>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</si>
  <si>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</si>
  <si>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</si>
  <si>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</si>
  <si>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</si>
  <si>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</si>
  <si>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</si>
  <si>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</si>
  <si>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</si>
  <si>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</si>
  <si>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</si>
  <si>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</si>
  <si>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</si>
  <si>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</si>
  <si>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</si>
  <si>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</si>
  <si>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</si>
  <si>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</si>
  <si>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</si>
  <si>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</si>
  <si>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</si>
  <si>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</si>
  <si>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</si>
  <si>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</si>
  <si>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</si>
  <si>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</si>
  <si>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</si>
  <si>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</si>
  <si>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</si>
  <si>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</si>
  <si>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</si>
  <si>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</si>
  <si>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</si>
  <si>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</si>
  <si>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</si>
  <si>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</si>
  <si>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</si>
  <si>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</si>
  <si>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</si>
  <si>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</si>
  <si>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</si>
  <si>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</si>
  <si>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</si>
  <si>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</si>
  <si>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</si>
  <si>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</si>
  <si>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</si>
  <si>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</si>
  <si>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</si>
  <si>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</si>
  <si>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</si>
  <si>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</si>
  <si>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</si>
  <si>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</si>
  <si>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</si>
  <si>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</si>
  <si>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</si>
  <si>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</si>
  <si>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</si>
  <si>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</si>
  <si>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</si>
  <si>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</si>
  <si>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</si>
  <si>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</si>
  <si>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</si>
  <si>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</si>
  <si>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</si>
  <si>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</si>
  <si>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</si>
  <si>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</si>
  <si>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</si>
  <si>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</si>
  <si>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</si>
  <si>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</si>
  <si>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</si>
  <si>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</si>
  <si>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</si>
  <si>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</si>
  <si>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</si>
  <si>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</si>
  <si>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</si>
  <si>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</si>
  <si>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</si>
  <si>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</si>
  <si>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</si>
  <si>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</si>
  <si>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</si>
  <si>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</si>
  <si>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</si>
  <si>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</si>
  <si>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</si>
  <si>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</si>
  <si>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</si>
  <si>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</si>
  <si>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</si>
  <si>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</si>
  <si>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</si>
  <si>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</si>
  <si>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</si>
  <si>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</si>
  <si>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</si>
  <si>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</si>
  <si>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</si>
  <si>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</si>
  <si>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</si>
  <si>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</si>
  <si>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</si>
  <si>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</si>
  <si>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</si>
  <si>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</si>
  <si>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</si>
  <si>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</si>
  <si>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</si>
  <si>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</si>
  <si>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</si>
  <si>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</si>
  <si>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</si>
  <si>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</si>
  <si>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</si>
  <si>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</si>
  <si>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</si>
  <si>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</si>
  <si>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</si>
  <si>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</si>
  <si>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</si>
  <si>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</si>
  <si>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</si>
  <si>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</si>
  <si>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</si>
  <si>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</si>
  <si>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</si>
  <si>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</si>
  <si>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</si>
  <si>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</si>
  <si>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</si>
  <si>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</si>
  <si>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</si>
  <si>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</si>
  <si>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</si>
  <si>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</si>
  <si>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</si>
  <si>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</si>
  <si>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</si>
  <si>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</si>
  <si>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</si>
  <si>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</si>
  <si>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</si>
  <si>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</si>
  <si>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</si>
  <si>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</si>
  <si>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</si>
  <si>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</si>
  <si>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</si>
  <si>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</si>
  <si>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</si>
  <si>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</si>
  <si>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</si>
  <si>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</si>
  <si>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</si>
  <si>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</si>
  <si>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</si>
  <si>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</si>
  <si>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</si>
  <si>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</si>
  <si>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</si>
  <si>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</si>
  <si>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</si>
  <si>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</si>
  <si>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</si>
  <si>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</si>
  <si>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</si>
  <si>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</si>
  <si>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</si>
  <si>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</si>
  <si>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</si>
  <si>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</si>
  <si>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</si>
  <si>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</si>
  <si>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</si>
  <si>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</si>
  <si>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</si>
  <si>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</si>
  <si>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</si>
  <si>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</si>
  <si>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</si>
  <si>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</si>
  <si>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</si>
  <si>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</si>
  <si>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</si>
  <si>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</si>
  <si>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</si>
  <si>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</si>
  <si>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</si>
  <si>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</si>
  <si>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</si>
  <si>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</si>
  <si>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</si>
  <si>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</si>
  <si>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</si>
  <si>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</si>
  <si>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</si>
  <si>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</si>
  <si>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</si>
  <si>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</si>
  <si>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</si>
  <si>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</si>
  <si>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</si>
  <si>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</si>
  <si>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</si>
  <si>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</si>
  <si>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</si>
  <si>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</si>
  <si>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</si>
  <si>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</si>
  <si>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</si>
  <si>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</si>
  <si>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</si>
  <si>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</si>
  <si>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</si>
  <si>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</si>
  <si>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</si>
  <si>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</si>
  <si>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</si>
  <si>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</si>
  <si>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</si>
  <si>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</si>
  <si>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</si>
  <si>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</si>
  <si>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</si>
  <si>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</si>
  <si>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</si>
  <si>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</si>
  <si>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</si>
  <si>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</si>
  <si>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</si>
  <si>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</si>
  <si>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</si>
  <si>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</si>
  <si>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</si>
  <si>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</si>
  <si>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</si>
  <si>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</si>
  <si>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</si>
  <si>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</si>
  <si>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</si>
  <si>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</si>
  <si>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</si>
  <si>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</si>
  <si>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</si>
  <si>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</si>
  <si>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</si>
  <si>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</si>
  <si>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</si>
  <si>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</si>
  <si>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</si>
  <si>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</si>
  <si>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</si>
  <si>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</si>
  <si>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</si>
  <si>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</si>
  <si>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</si>
  <si>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</si>
  <si>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</si>
  <si>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</si>
  <si>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</si>
  <si>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</si>
  <si>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</si>
  <si>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</si>
  <si>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</si>
  <si>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</si>
  <si>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</si>
  <si>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</si>
  <si>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</si>
  <si>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</si>
  <si>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</si>
  <si>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</si>
  <si>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</si>
  <si>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</si>
  <si>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</si>
  <si>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</si>
  <si>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</si>
  <si>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</si>
  <si>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</si>
  <si>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</si>
  <si>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</si>
  <si>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</si>
  <si>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</si>
  <si>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</si>
  <si>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</si>
  <si>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</si>
  <si>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</si>
  <si>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</si>
  <si>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</si>
  <si>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</si>
  <si>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</si>
  <si>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</si>
  <si>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</si>
  <si>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</si>
  <si>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</si>
  <si>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</si>
  <si>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</si>
  <si>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</si>
  <si>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</si>
  <si>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</si>
  <si>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</si>
  <si>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</si>
  <si>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</si>
  <si>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</si>
  <si>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</si>
  <si>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</si>
  <si>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</si>
  <si>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</si>
  <si>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</si>
  <si>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</si>
  <si>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</si>
  <si>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</si>
  <si>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</si>
  <si>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</si>
  <si>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</si>
  <si>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</si>
  <si>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</si>
  <si>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</si>
  <si>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</si>
  <si>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</si>
  <si>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</si>
  <si>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</si>
  <si>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</si>
  <si>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</si>
  <si>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</si>
  <si>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</si>
  <si>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</si>
  <si>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</si>
  <si>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</si>
  <si>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</si>
  <si>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</si>
  <si>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</si>
  <si>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</si>
  <si>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</si>
  <si>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</si>
  <si>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</si>
  <si>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</si>
  <si>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</si>
  <si>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</si>
  <si>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</si>
  <si>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</si>
  <si>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</si>
  <si>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</si>
  <si>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</si>
  <si>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</si>
  <si>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</si>
  <si>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</si>
  <si>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</si>
  <si>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</si>
  <si>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</si>
  <si>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</si>
  <si>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</si>
  <si>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</si>
  <si>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</si>
  <si>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</si>
  <si>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</si>
  <si>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</si>
  <si>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</si>
  <si>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</si>
  <si>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</si>
  <si>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</si>
  <si>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</si>
  <si>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</si>
  <si>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</si>
  <si>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</si>
  <si>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</si>
  <si>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</si>
  <si>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</si>
  <si>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</si>
  <si>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</si>
  <si>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</si>
  <si>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</si>
  <si>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</si>
  <si>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</si>
  <si>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</si>
  <si>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</si>
  <si>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</si>
  <si>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</si>
  <si>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</si>
  <si>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</si>
  <si>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</si>
  <si>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</si>
  <si>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</si>
  <si>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</si>
  <si>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</si>
  <si>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</si>
  <si>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</si>
  <si>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</si>
  <si>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</si>
  <si>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</si>
  <si>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</si>
  <si>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</si>
  <si>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</si>
  <si>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</si>
  <si>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</si>
  <si>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</si>
  <si>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</si>
  <si>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</si>
  <si>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</si>
  <si>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</si>
  <si>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</si>
  <si>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</si>
  <si>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</si>
  <si>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</si>
  <si>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</si>
  <si>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</si>
  <si>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</si>
  <si>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</si>
  <si>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</si>
  <si>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</si>
  <si>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</si>
  <si>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</si>
  <si>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</si>
  <si>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</si>
  <si>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</si>
  <si>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</si>
  <si>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</si>
  <si>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</si>
  <si>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</si>
  <si>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</si>
  <si>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</si>
  <si>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</si>
  <si>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</si>
  <si>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</si>
  <si>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</si>
  <si>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</si>
  <si>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</si>
  <si>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</si>
  <si>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</si>
  <si>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</si>
  <si>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</si>
  <si>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</si>
  <si>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</si>
  <si>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</si>
  <si>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</si>
  <si>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</si>
  <si>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</si>
  <si>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</si>
  <si>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</si>
  <si>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</si>
  <si>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</si>
  <si>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</si>
  <si>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</si>
  <si>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</si>
  <si>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</si>
  <si>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</si>
  <si>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</si>
  <si>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</si>
  <si>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</si>
  <si>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</si>
  <si>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</si>
  <si>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</si>
  <si>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</si>
  <si>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</si>
  <si>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</si>
  <si>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</si>
  <si>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</si>
  <si>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</si>
  <si>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</si>
  <si>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</si>
  <si>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</si>
  <si>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</si>
  <si>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</si>
  <si>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</si>
  <si>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</si>
  <si>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</si>
  <si>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</si>
  <si>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</si>
  <si>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</si>
  <si>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</si>
  <si>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</si>
  <si>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</si>
  <si>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</si>
  <si>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</si>
  <si>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</si>
  <si>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</si>
  <si>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</si>
  <si>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</si>
  <si>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</si>
  <si>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</si>
  <si>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</si>
  <si>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</si>
  <si>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</si>
  <si>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</si>
  <si>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</si>
  <si>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</si>
  <si>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</si>
  <si>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</si>
  <si>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</si>
  <si>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</si>
  <si>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</si>
  <si>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</si>
  <si>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</si>
  <si>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</si>
  <si>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</si>
  <si>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</si>
  <si>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</si>
  <si>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</si>
  <si>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</si>
  <si>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</si>
  <si>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</si>
  <si>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</si>
  <si>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</si>
  <si>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</si>
  <si>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</si>
  <si>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</si>
  <si>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</si>
  <si>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</si>
  <si>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</si>
  <si>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</si>
  <si>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</si>
  <si>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</si>
  <si>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</si>
  <si>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</si>
  <si>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</si>
  <si>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</si>
  <si>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</si>
  <si>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</si>
  <si>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</si>
  <si>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</si>
  <si>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</si>
  <si>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</si>
  <si>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</si>
  <si>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</si>
  <si>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</si>
  <si>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</si>
  <si>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</si>
  <si>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</si>
  <si>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</si>
  <si>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</si>
  <si>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</si>
  <si>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</si>
  <si>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</si>
  <si>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</si>
  <si>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</si>
  <si>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</si>
  <si>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</si>
  <si>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</si>
  <si>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</si>
  <si>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</si>
  <si>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</si>
  <si>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</si>
  <si>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</si>
  <si>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</si>
  <si>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</si>
  <si>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</si>
  <si>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</si>
  <si>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</si>
  <si>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</si>
  <si>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</si>
  <si>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</si>
  <si>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</si>
  <si>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</si>
  <si>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</si>
  <si>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</si>
  <si>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</si>
  <si>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</si>
  <si>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</si>
  <si>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</si>
  <si>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</si>
  <si>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</si>
  <si>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</si>
  <si>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</si>
  <si>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</si>
  <si>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</si>
  <si>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</si>
  <si>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</si>
  <si>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</si>
  <si>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</si>
  <si>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</si>
  <si>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</si>
  <si>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</si>
  <si>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</si>
  <si>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</si>
  <si>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</si>
  <si>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</si>
  <si>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</si>
  <si>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</si>
  <si>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</si>
  <si>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</si>
  <si>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</si>
  <si>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</si>
  <si>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</si>
  <si>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</si>
  <si>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</si>
  <si>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</si>
  <si>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</si>
  <si>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</si>
  <si>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</si>
  <si>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</si>
  <si>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</si>
  <si>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</si>
  <si>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</si>
  <si>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</si>
  <si>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</si>
  <si>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</si>
  <si>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</si>
  <si>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</si>
  <si>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</si>
  <si>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</si>
  <si>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</si>
  <si>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</si>
  <si>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</si>
  <si>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</si>
  <si>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</si>
  <si>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</si>
  <si>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</si>
  <si>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</si>
  <si>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</si>
  <si>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</si>
  <si>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</si>
  <si>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</si>
  <si>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</si>
  <si>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</si>
  <si>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</si>
  <si>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</si>
  <si>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</si>
  <si>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</si>
  <si>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</si>
  <si>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</si>
  <si>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</si>
  <si>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</si>
  <si>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</si>
  <si>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</si>
  <si>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</si>
  <si>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</si>
  <si>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</si>
  <si>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</si>
  <si>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</si>
  <si>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</si>
  <si>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</si>
  <si>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</si>
  <si>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</si>
  <si>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</si>
  <si>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</si>
  <si>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</si>
  <si>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</si>
  <si>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</si>
  <si>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</si>
  <si>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</si>
  <si>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</si>
  <si>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</si>
  <si>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</si>
  <si>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</si>
  <si>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</si>
  <si>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</si>
  <si>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</si>
  <si>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</si>
  <si>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</si>
  <si>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</si>
  <si>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</si>
  <si>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</si>
  <si>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</si>
  <si>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</si>
  <si>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</si>
  <si>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</si>
  <si>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</si>
  <si>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</si>
  <si>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</si>
  <si>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</si>
  <si>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</si>
  <si>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</si>
  <si>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</si>
  <si>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</si>
  <si>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</si>
  <si>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</si>
  <si>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</si>
  <si>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</si>
  <si>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</si>
  <si>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</si>
  <si>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</si>
  <si>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</si>
  <si>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</si>
  <si>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</si>
  <si>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</si>
  <si>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</si>
  <si>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</si>
  <si>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</si>
  <si>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</si>
  <si>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</si>
  <si>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</si>
  <si>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</si>
  <si>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</si>
  <si>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</si>
  <si>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</si>
  <si>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</si>
  <si>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</si>
  <si>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</si>
  <si>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</si>
  <si>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</si>
  <si>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</si>
  <si>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</si>
  <si>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</si>
  <si>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</si>
  <si>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</si>
  <si>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</si>
  <si>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</si>
  <si>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</si>
  <si>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</si>
  <si>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</si>
  <si>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</si>
  <si>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</si>
  <si>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</si>
  <si>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</si>
  <si>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</si>
  <si>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</si>
  <si>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</si>
  <si>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</si>
  <si>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</si>
  <si>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</si>
  <si>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</si>
  <si>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</si>
  <si>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</si>
  <si>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</si>
  <si>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</si>
  <si>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</si>
  <si>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</si>
  <si>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</si>
  <si>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</si>
  <si>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</si>
  <si>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</si>
  <si>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</si>
  <si>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</si>
  <si>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</si>
  <si>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</si>
  <si>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</si>
  <si>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</si>
  <si>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</si>
  <si>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</si>
  <si>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</si>
  <si>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</si>
  <si>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</si>
  <si>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</si>
  <si>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</si>
  <si>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</si>
  <si>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</si>
  <si>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</si>
  <si>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</si>
  <si>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</si>
  <si>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</si>
  <si>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</si>
  <si>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</si>
  <si>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</si>
  <si>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</si>
  <si>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</si>
  <si>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</si>
  <si>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</si>
  <si>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</si>
  <si>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</si>
  <si>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</si>
  <si>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</si>
  <si>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</si>
  <si>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</si>
  <si>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</si>
  <si>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</si>
  <si>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</si>
  <si>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</si>
  <si>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</si>
  <si>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</si>
  <si>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</si>
  <si>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</si>
  <si>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</si>
  <si>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</si>
  <si>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</si>
  <si>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</si>
  <si>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</si>
  <si>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</si>
  <si>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</si>
  <si>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</si>
  <si>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</si>
  <si>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</si>
  <si>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</si>
  <si>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</si>
  <si>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</si>
  <si>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</si>
  <si>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</si>
  <si>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</si>
  <si>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</si>
  <si>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</si>
  <si>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</si>
  <si>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</si>
  <si>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</si>
  <si>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</si>
  <si>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</si>
  <si>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</si>
  <si>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</si>
  <si>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</si>
  <si>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</si>
  <si>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</si>
  <si>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</si>
  <si>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</si>
  <si>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</si>
  <si>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</si>
  <si>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</si>
  <si>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</si>
  <si>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</si>
  <si>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</si>
  <si>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</si>
  <si>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</si>
  <si>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</si>
  <si>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</si>
  <si>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</si>
  <si>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</si>
  <si>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</si>
  <si>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</si>
  <si>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</si>
  <si>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</si>
  <si>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</si>
  <si>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</si>
  <si>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</si>
  <si>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</si>
  <si>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</si>
  <si>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</si>
  <si>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</si>
  <si>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</si>
  <si>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</si>
  <si>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</si>
  <si>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</si>
  <si>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</si>
  <si>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</si>
  <si>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</si>
  <si>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</si>
  <si>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</si>
  <si>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</si>
  <si>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</si>
  <si>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</si>
  <si>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</si>
  <si>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</si>
  <si>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</si>
  <si>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</si>
  <si>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</si>
  <si>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</si>
  <si>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</si>
  <si>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</si>
  <si>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</si>
  <si>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</si>
  <si>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</si>
  <si>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</si>
  <si>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</si>
  <si>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</si>
  <si>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</si>
  <si>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</si>
  <si>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</si>
  <si>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</si>
  <si>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</si>
  <si>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</si>
  <si>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</si>
  <si>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</si>
  <si>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</si>
  <si>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</si>
  <si>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</si>
  <si>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</si>
  <si>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</si>
  <si>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</si>
  <si>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</si>
  <si>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</si>
  <si>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</si>
  <si>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</si>
  <si>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</si>
  <si>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</si>
  <si>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</si>
  <si>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</si>
  <si>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</si>
  <si>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</si>
  <si>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</si>
  <si>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</si>
  <si>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</si>
  <si>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</si>
  <si>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</si>
  <si>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</si>
  <si>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</si>
  <si>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</si>
  <si>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</si>
  <si>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</si>
  <si>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</si>
  <si>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</si>
  <si>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</si>
  <si>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</si>
  <si>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</si>
  <si>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</si>
  <si>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</si>
  <si>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</si>
  <si>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</si>
  <si>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</si>
  <si>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</si>
  <si>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</si>
  <si>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</si>
  <si>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</si>
  <si>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</si>
  <si>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</si>
  <si>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</si>
  <si>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</si>
  <si>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</si>
  <si>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</si>
  <si>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</si>
  <si>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</si>
  <si>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</si>
  <si>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</si>
  <si>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</si>
  <si>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</si>
  <si>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</si>
  <si>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</si>
  <si>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</si>
  <si>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</si>
  <si>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</si>
  <si>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</si>
  <si>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</si>
  <si>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</si>
  <si>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</si>
  <si>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</si>
  <si>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</si>
  <si>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</si>
  <si>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</si>
  <si>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</si>
  <si>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</si>
  <si>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</si>
  <si>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</si>
  <si>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</si>
  <si>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</si>
  <si>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</si>
  <si>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</si>
  <si>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</si>
  <si>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</si>
  <si>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</si>
  <si>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</si>
  <si>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</si>
  <si>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</si>
  <si>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</si>
  <si>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</si>
  <si>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</si>
  <si>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</si>
  <si>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</si>
  <si>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</si>
  <si>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</si>
  <si>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</si>
  <si>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</si>
  <si>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</si>
  <si>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</si>
  <si>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</si>
  <si>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</si>
  <si>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</si>
  <si>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</si>
  <si>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</si>
  <si>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</si>
  <si>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</si>
  <si>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</si>
  <si>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</si>
  <si>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</si>
  <si>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</si>
  <si>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</si>
  <si>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</si>
  <si>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</si>
  <si>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</si>
  <si>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</si>
  <si>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</si>
  <si>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</si>
  <si>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</si>
  <si>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</si>
  <si>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</si>
  <si>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</si>
  <si>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</si>
  <si>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</si>
  <si>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</si>
  <si>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</si>
  <si>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</si>
  <si>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</si>
  <si>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</si>
  <si>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</si>
  <si>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</si>
  <si>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</si>
  <si>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</si>
  <si>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</si>
  <si>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</si>
  <si>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</si>
  <si>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</si>
  <si>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</si>
  <si>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</si>
  <si>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</si>
  <si>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</si>
  <si>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</si>
  <si>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</si>
  <si>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</si>
  <si>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</si>
  <si>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</si>
  <si>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</si>
  <si>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</si>
  <si>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</si>
  <si>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</si>
  <si>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</si>
  <si>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</si>
  <si>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</si>
  <si>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</si>
  <si>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</si>
  <si>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</si>
  <si>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</si>
  <si>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</si>
  <si>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</si>
  <si>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</si>
  <si>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</si>
  <si>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</si>
  <si>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</si>
  <si>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</si>
  <si>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</si>
  <si>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</si>
  <si>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</si>
  <si>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</si>
  <si>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</si>
  <si>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</si>
  <si>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</si>
  <si>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</si>
  <si>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</si>
  <si>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</si>
  <si>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</si>
  <si>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</si>
  <si>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</si>
  <si>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</si>
  <si>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</si>
  <si>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</si>
  <si>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</si>
  <si>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</si>
  <si>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</si>
  <si>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</si>
  <si>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</si>
  <si>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</si>
  <si>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</si>
  <si>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</si>
  <si>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</si>
  <si>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</si>
  <si>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</si>
  <si>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</si>
  <si>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</si>
  <si>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</si>
  <si>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</si>
  <si>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</si>
  <si>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</si>
  <si>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</si>
  <si>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</si>
  <si>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</si>
  <si>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</si>
  <si>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</si>
  <si>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</si>
  <si>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</si>
  <si>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</si>
  <si>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</si>
  <si>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</si>
  <si>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</si>
  <si>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</si>
  <si>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</si>
  <si>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</si>
  <si>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</si>
  <si>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</si>
  <si>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</si>
  <si>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</si>
  <si>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</si>
  <si>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</si>
  <si>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</si>
  <si>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</si>
  <si>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</si>
  <si>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</si>
  <si>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</si>
  <si>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</si>
  <si>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</si>
  <si>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</si>
  <si>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</si>
  <si>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</si>
  <si>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</si>
  <si>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</si>
  <si>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</si>
  <si>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</si>
  <si>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</si>
  <si>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</si>
  <si>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</si>
  <si>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</si>
  <si>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</si>
  <si>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</si>
  <si>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</si>
  <si>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</si>
  <si>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</si>
  <si>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</si>
  <si>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</si>
  <si>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</si>
  <si>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</si>
  <si>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</si>
  <si>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</si>
  <si>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</si>
  <si>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</si>
  <si>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</si>
  <si>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</si>
  <si>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</si>
  <si>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</si>
  <si>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</si>
  <si>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</si>
  <si>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</si>
  <si>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</si>
  <si>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</si>
  <si>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</si>
  <si>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</si>
  <si>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</si>
  <si>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</si>
  <si>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</si>
  <si>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</si>
  <si>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</si>
  <si>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</si>
  <si>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</si>
  <si>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</si>
  <si>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</si>
  <si>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</si>
  <si>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</si>
  <si>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</si>
  <si>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</si>
  <si>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</si>
  <si>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</si>
  <si>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</si>
  <si>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</si>
  <si>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</si>
  <si>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</si>
  <si>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</si>
  <si>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</si>
  <si>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</si>
  <si>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</si>
  <si>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</si>
  <si>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</si>
  <si>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</si>
  <si>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</si>
  <si>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</si>
  <si>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</si>
  <si>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</si>
  <si>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</si>
  <si>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</si>
  <si>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</si>
  <si>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</si>
  <si>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</si>
  <si>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</si>
  <si>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</si>
  <si>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</si>
  <si>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</si>
  <si>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</si>
  <si>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</si>
  <si>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</si>
  <si>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</si>
  <si>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</si>
  <si>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</si>
  <si>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</si>
  <si>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</si>
  <si>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</si>
  <si>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</si>
  <si>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</si>
  <si>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</si>
  <si>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</si>
  <si>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</si>
  <si>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</si>
  <si>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</si>
  <si>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</si>
  <si>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</si>
  <si>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</si>
  <si>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</si>
  <si>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</si>
  <si>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</si>
  <si>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</si>
  <si>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</si>
  <si>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</si>
  <si>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</si>
  <si>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</si>
  <si>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</si>
  <si>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</si>
  <si>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</si>
  <si>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</si>
  <si>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</si>
  <si>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</si>
  <si>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</si>
  <si>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</si>
  <si>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</si>
  <si>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</si>
  <si>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</si>
  <si>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</si>
  <si>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</si>
  <si>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</si>
  <si>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</si>
  <si>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</si>
  <si>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</si>
  <si>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</si>
  <si>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</si>
  <si>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</si>
  <si>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</si>
  <si>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</si>
  <si>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</si>
  <si>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</si>
  <si>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</si>
  <si>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</si>
  <si>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</si>
  <si>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</si>
  <si>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</si>
  <si>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</si>
  <si>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</si>
  <si>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</si>
  <si>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</si>
  <si>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</si>
  <si>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</si>
  <si>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</si>
  <si>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</si>
  <si>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</si>
  <si>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</si>
  <si>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</si>
  <si>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</si>
  <si>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</si>
  <si>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</si>
  <si>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</si>
  <si>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</si>
  <si>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</si>
  <si>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</si>
  <si>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</si>
  <si>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</si>
  <si>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</si>
  <si>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</si>
  <si>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</si>
  <si>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</si>
  <si>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</si>
  <si>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</si>
  <si>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</si>
  <si>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</si>
  <si>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</si>
  <si>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</si>
  <si>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</si>
  <si>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</si>
  <si>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</si>
  <si>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</si>
  <si>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</si>
  <si>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</si>
  <si>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</si>
  <si>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</si>
  <si>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</si>
  <si>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</si>
  <si>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</si>
  <si>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</si>
  <si>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</si>
  <si>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</si>
  <si>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</si>
  <si>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</si>
  <si>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</si>
  <si>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</si>
  <si>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</si>
  <si>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</si>
  <si>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</si>
  <si>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</si>
  <si>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</si>
  <si>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</si>
  <si>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</si>
  <si>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</si>
  <si>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</si>
  <si>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</si>
  <si>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</si>
  <si>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</si>
  <si>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</si>
  <si>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</si>
  <si>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</si>
  <si>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</si>
  <si>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</si>
  <si>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</si>
  <si>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</si>
  <si>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</si>
  <si>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</si>
  <si>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</si>
  <si>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</si>
  <si>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</si>
  <si>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</si>
  <si>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</si>
  <si>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</si>
  <si>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</si>
  <si>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</si>
  <si>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</si>
  <si>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</si>
  <si>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</si>
  <si>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</si>
  <si>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</si>
  <si>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</si>
  <si>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</si>
  <si>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</si>
  <si>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</si>
  <si>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</si>
  <si>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</si>
  <si>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</si>
  <si>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</si>
  <si>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</si>
  <si>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</si>
  <si>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</si>
  <si>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</si>
  <si>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</si>
  <si>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</si>
  <si>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</si>
  <si>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</si>
  <si>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</si>
  <si>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</si>
  <si>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</si>
  <si>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</si>
  <si>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</si>
  <si>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</si>
  <si>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</si>
  <si>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</si>
  <si>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</si>
  <si>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</si>
  <si>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</si>
  <si>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</si>
  <si>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</si>
  <si>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</si>
  <si>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</si>
  <si>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</si>
  <si>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</si>
  <si>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</si>
  <si>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</si>
  <si>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</si>
  <si>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</si>
  <si>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</si>
  <si>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</si>
  <si>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</si>
  <si>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</si>
  <si>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</si>
  <si>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</si>
  <si>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</si>
  <si>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</si>
  <si>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</si>
  <si>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</si>
  <si>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</si>
  <si>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</si>
  <si>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</si>
  <si>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</si>
  <si>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</si>
  <si>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</si>
  <si>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</si>
  <si>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</si>
  <si>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</si>
  <si>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</si>
  <si>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</si>
  <si>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</si>
  <si>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</si>
  <si>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</si>
  <si>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</si>
  <si>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</si>
  <si>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</si>
  <si>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</si>
  <si>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</si>
  <si>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</si>
  <si>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</si>
  <si>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</si>
  <si>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</si>
  <si>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</si>
  <si>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</si>
  <si>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</si>
  <si>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</si>
  <si>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</si>
  <si>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</si>
  <si>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</si>
  <si>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</si>
  <si>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</si>
  <si>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</si>
  <si>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</si>
  <si>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</si>
  <si>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</si>
  <si>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</si>
  <si>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</si>
  <si>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</si>
  <si>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</si>
  <si>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</si>
  <si>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</si>
  <si>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</si>
  <si>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</si>
  <si>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</si>
  <si>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</si>
  <si>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</si>
  <si>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</si>
  <si>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</si>
  <si>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</si>
  <si>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</si>
  <si>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</si>
  <si>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</si>
  <si>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</si>
  <si>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</si>
  <si>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</si>
  <si>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</si>
  <si>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</si>
  <si>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</si>
  <si>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</si>
  <si>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</si>
  <si>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</si>
  <si>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</si>
  <si>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</si>
  <si>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</si>
  <si>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</si>
  <si>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</si>
  <si>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</si>
  <si>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</si>
  <si>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</si>
  <si>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</si>
  <si>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</si>
  <si>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</si>
  <si>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</si>
  <si>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</si>
  <si>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</si>
  <si>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</si>
  <si>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</si>
  <si>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</si>
  <si>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</si>
  <si>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</si>
  <si>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</si>
  <si>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</si>
  <si>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</si>
  <si>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</si>
  <si>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</si>
  <si>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</si>
  <si>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</si>
  <si>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</si>
  <si>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</si>
  <si>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</si>
  <si>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</si>
  <si>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</si>
  <si>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</si>
  <si>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</si>
  <si>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</si>
  <si>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</si>
  <si>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</si>
  <si>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</si>
  <si>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</si>
  <si>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</si>
  <si>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</si>
  <si>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</si>
  <si>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</si>
  <si>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</si>
  <si>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</si>
  <si>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</si>
  <si>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</si>
  <si>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</si>
  <si>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</si>
  <si>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</si>
  <si>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</si>
  <si>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</si>
  <si>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</si>
  <si>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</si>
  <si>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</si>
  <si>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</si>
  <si>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</si>
  <si>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</si>
  <si>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</si>
  <si>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</si>
  <si>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</si>
  <si>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</si>
  <si>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</si>
  <si>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</si>
  <si>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</si>
  <si>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</si>
  <si>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</si>
  <si>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</si>
  <si>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</si>
  <si>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</si>
  <si>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</si>
  <si>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</si>
  <si>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</si>
  <si>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</si>
  <si>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</si>
  <si>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</si>
  <si>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</si>
  <si>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</si>
  <si>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</si>
  <si>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</si>
  <si>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</si>
  <si>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</si>
  <si>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</si>
  <si>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</si>
  <si>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</si>
  <si>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</si>
  <si>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</si>
  <si>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</si>
  <si>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</si>
  <si>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</si>
  <si>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</si>
  <si>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</si>
  <si>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</si>
  <si>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</si>
  <si>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</si>
  <si>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</si>
  <si>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</si>
  <si>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</si>
  <si>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</si>
  <si>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</si>
  <si>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</si>
  <si>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</si>
  <si>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</si>
  <si>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</si>
  <si>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</si>
  <si>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</si>
  <si>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</si>
  <si>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</si>
  <si>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</si>
  <si>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</si>
  <si>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</si>
  <si>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</si>
  <si>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</si>
  <si>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</si>
  <si>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</si>
  <si>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</si>
  <si>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</si>
  <si>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</si>
  <si>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</si>
  <si>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</si>
  <si>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</si>
  <si>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</si>
  <si>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</si>
  <si>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</si>
  <si>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</si>
  <si>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</si>
  <si>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</si>
  <si>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</si>
  <si>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</si>
  <si>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</si>
  <si>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</si>
  <si>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</si>
  <si>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</si>
  <si>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</si>
  <si>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</si>
  <si>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</si>
  <si>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</si>
  <si>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</si>
  <si>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</si>
  <si>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</si>
  <si>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</si>
  <si>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</si>
  <si>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</si>
  <si>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</si>
  <si>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</si>
  <si>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</si>
  <si>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</si>
  <si>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</si>
  <si>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</si>
  <si>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</si>
  <si>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</si>
  <si>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</si>
  <si>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</si>
  <si>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</si>
  <si>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</si>
  <si>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</si>
  <si>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</si>
  <si>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</si>
  <si>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</si>
  <si>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</si>
  <si>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</si>
  <si>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</si>
  <si>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</si>
  <si>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</si>
  <si>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</si>
  <si>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</si>
  <si>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</si>
  <si>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</si>
  <si>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</si>
  <si>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</si>
  <si>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</si>
  <si>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</si>
  <si>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</si>
  <si>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</si>
  <si>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</si>
  <si>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</si>
  <si>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</si>
  <si>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</si>
  <si>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</si>
  <si>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</si>
  <si>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</si>
  <si>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</si>
  <si>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</si>
  <si>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</si>
  <si>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</si>
  <si>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</si>
  <si>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</si>
  <si>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</si>
  <si>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</si>
  <si>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</si>
  <si>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</si>
  <si>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</si>
  <si>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</si>
  <si>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</si>
  <si>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</si>
  <si>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</si>
  <si>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</si>
  <si>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</si>
  <si>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</si>
  <si>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</si>
  <si>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</si>
  <si>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</si>
  <si>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</si>
  <si>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</si>
  <si>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</si>
  <si>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</si>
  <si>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</si>
  <si>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</si>
  <si>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</si>
  <si>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</si>
  <si>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</si>
  <si>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</si>
  <si>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</si>
  <si>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</si>
  <si>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</si>
  <si>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</si>
  <si>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</si>
  <si>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</si>
  <si>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</si>
  <si>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</si>
  <si>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</si>
  <si>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</si>
  <si>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</si>
  <si>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</si>
  <si>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</si>
  <si>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</si>
  <si>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</si>
  <si>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</si>
  <si>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</si>
  <si>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</si>
  <si>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</si>
  <si>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</si>
  <si>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</si>
  <si>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</si>
  <si>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</si>
  <si>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</si>
  <si>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</si>
  <si>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</si>
  <si>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</si>
  <si>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</si>
  <si>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</si>
  <si>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</si>
  <si>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</si>
  <si>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</si>
  <si>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</si>
  <si>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</si>
  <si>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</si>
  <si>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</si>
  <si>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</si>
  <si>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</si>
  <si>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</si>
  <si>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</si>
  <si>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</si>
  <si>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</si>
  <si>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</si>
  <si>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</si>
  <si>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</si>
  <si>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</si>
  <si>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</si>
  <si>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</si>
  <si>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</si>
  <si>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</si>
  <si>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</si>
  <si>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</si>
  <si>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</si>
  <si>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</si>
  <si>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</si>
  <si>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</si>
  <si>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</si>
  <si>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</si>
  <si>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</si>
  <si>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</si>
  <si>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</si>
  <si>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</si>
  <si>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</si>
  <si>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</si>
  <si>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</si>
  <si>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</si>
  <si>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</si>
  <si>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</si>
  <si>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</si>
  <si>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</si>
  <si>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</si>
  <si>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</si>
  <si>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</si>
  <si>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</si>
  <si>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</si>
  <si>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</si>
  <si>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</si>
  <si>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</si>
  <si>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</si>
  <si>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</si>
  <si>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</si>
  <si>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</si>
  <si>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</si>
  <si>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</si>
  <si>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</si>
  <si>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</si>
  <si>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</si>
  <si>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</si>
  <si>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</si>
  <si>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</si>
  <si>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</si>
  <si>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</si>
  <si>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</si>
  <si>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</si>
  <si>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</si>
  <si>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</si>
  <si>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</si>
  <si>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</si>
  <si>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</si>
  <si>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</si>
  <si>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</si>
  <si>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</si>
  <si>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</si>
  <si>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</si>
  <si>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</si>
  <si>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</si>
  <si>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</si>
  <si>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</si>
  <si>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</si>
  <si>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</si>
  <si>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</si>
  <si>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</si>
  <si>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</si>
  <si>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</si>
  <si>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</si>
  <si>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</si>
  <si>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</si>
  <si>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</si>
  <si>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</si>
  <si>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</si>
  <si>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</si>
  <si>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</si>
  <si>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</si>
  <si>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</si>
  <si>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</si>
  <si>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</si>
  <si>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</si>
  <si>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</si>
  <si>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</si>
  <si>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</si>
  <si>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</si>
  <si>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</si>
  <si>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</si>
  <si>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</si>
  <si>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</si>
  <si>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</si>
  <si>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</si>
  <si>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</si>
  <si>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</si>
  <si>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</si>
  <si>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</si>
  <si>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</si>
  <si>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</si>
  <si>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</si>
  <si>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</si>
  <si>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</si>
  <si>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</si>
  <si>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</si>
  <si>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</si>
  <si>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</si>
  <si>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</si>
  <si>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</si>
  <si>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</si>
  <si>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</si>
  <si>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</si>
  <si>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</si>
  <si>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</si>
  <si>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</si>
  <si>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</si>
  <si>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</si>
  <si>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</si>
  <si>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</si>
  <si>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</si>
  <si>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</si>
  <si>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</si>
  <si>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</si>
  <si>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</si>
  <si>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</si>
  <si>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</si>
  <si>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</si>
  <si>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</si>
  <si>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</si>
  <si>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</si>
  <si>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</si>
  <si>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</si>
  <si>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</si>
  <si>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</si>
  <si>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</si>
  <si>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</si>
  <si>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</si>
  <si>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</si>
  <si>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</si>
  <si>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</si>
  <si>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</si>
  <si>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</si>
  <si>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</si>
  <si>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</si>
  <si>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</si>
  <si>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</si>
  <si>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</si>
  <si>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</si>
  <si>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</si>
  <si>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</si>
  <si>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</si>
  <si>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</si>
  <si>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</si>
  <si>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</si>
  <si>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</si>
  <si>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</si>
  <si>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</si>
  <si>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</si>
  <si>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</si>
  <si>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</si>
  <si>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</si>
  <si>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</si>
  <si>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</si>
  <si>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</si>
  <si>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</si>
  <si>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</si>
  <si>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</si>
  <si>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</si>
  <si>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</si>
  <si>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</si>
  <si>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</si>
  <si>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</si>
  <si>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</si>
  <si>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</si>
  <si>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</si>
  <si>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</si>
  <si>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</si>
  <si>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</si>
  <si>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</si>
  <si>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</si>
  <si>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</si>
  <si>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</si>
  <si>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</si>
  <si>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</si>
  <si>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</si>
  <si>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</si>
  <si>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</si>
  <si>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</si>
  <si>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</si>
  <si>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</si>
  <si>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</si>
  <si>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</si>
  <si>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</si>
  <si>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</si>
  <si>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</si>
  <si>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</si>
  <si>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</si>
  <si>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</si>
  <si>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</si>
  <si>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</si>
  <si>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</si>
  <si>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</si>
  <si>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</si>
  <si>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</si>
  <si>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</si>
  <si>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</si>
  <si>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</si>
  <si>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</si>
  <si>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</si>
  <si>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</si>
  <si>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</si>
  <si>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</si>
  <si>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</si>
  <si>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</si>
  <si>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</si>
  <si>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</si>
  <si>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</si>
  <si>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</si>
  <si>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</si>
  <si>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</si>
  <si>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</si>
  <si>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</si>
  <si>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</si>
  <si>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</si>
  <si>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</si>
  <si>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</si>
  <si>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</si>
  <si>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</si>
  <si>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</si>
  <si>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</si>
  <si>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</si>
  <si>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</si>
  <si>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</si>
  <si>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</si>
  <si>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</si>
  <si>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</si>
  <si>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</si>
  <si>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</si>
  <si>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</si>
  <si>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</si>
  <si>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</si>
  <si>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</si>
  <si>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</si>
  <si>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</si>
  <si>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</si>
  <si>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</si>
  <si>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</si>
  <si>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</si>
  <si>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</si>
  <si>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</si>
  <si>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</si>
  <si>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</si>
  <si>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</si>
  <si>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</si>
  <si>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</si>
  <si>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</si>
  <si>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</si>
  <si>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</si>
  <si>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</si>
  <si>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</si>
  <si>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</si>
  <si>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</si>
  <si>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</si>
  <si>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</si>
  <si>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</si>
  <si>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</si>
  <si>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</si>
  <si>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</si>
  <si>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</si>
  <si>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</si>
  <si>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</si>
  <si>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</si>
  <si>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</si>
  <si>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</si>
  <si>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</si>
  <si>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</si>
  <si>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</si>
  <si>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</si>
  <si>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</si>
  <si>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</si>
  <si>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</si>
  <si>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</si>
  <si>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</si>
  <si>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</si>
  <si>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</si>
  <si>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</si>
  <si>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</si>
  <si>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</si>
  <si>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</si>
  <si>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</si>
  <si>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</si>
  <si>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</si>
  <si>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</si>
  <si>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</si>
  <si>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</si>
  <si>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</si>
  <si>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</si>
  <si>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</si>
  <si>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</si>
  <si>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</si>
  <si>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</si>
  <si>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</si>
  <si>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</si>
  <si>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</si>
  <si>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</si>
  <si>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</si>
  <si>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</si>
  <si>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</si>
  <si>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</si>
  <si>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</si>
  <si>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</si>
  <si>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</si>
  <si>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</si>
  <si>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</si>
  <si>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</si>
  <si>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</si>
  <si>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</si>
  <si>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</si>
  <si>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</si>
  <si>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</si>
  <si>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</si>
  <si>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</si>
  <si>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</si>
  <si>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</si>
  <si>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</si>
  <si>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</si>
  <si>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</si>
  <si>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</si>
  <si>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</si>
  <si>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</si>
  <si>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</si>
  <si>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</si>
  <si>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</si>
  <si>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</si>
  <si>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</si>
  <si>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</si>
  <si>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</si>
  <si>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</si>
  <si>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</si>
  <si>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</si>
  <si>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</si>
  <si>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</si>
  <si>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</si>
  <si>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</si>
  <si>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</si>
  <si>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</si>
  <si>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</si>
  <si>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</si>
  <si>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</si>
  <si>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</si>
  <si>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</si>
  <si>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</si>
  <si>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</si>
  <si>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</si>
  <si>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</si>
  <si>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</si>
  <si>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</si>
  <si>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</si>
  <si>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</si>
  <si>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</si>
  <si>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</si>
  <si>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</si>
  <si>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</si>
  <si>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</si>
  <si>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</si>
  <si>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</si>
  <si>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</si>
  <si>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</si>
  <si>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</si>
  <si>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</si>
  <si>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</si>
  <si>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</si>
  <si>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</si>
  <si>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</si>
  <si>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</si>
  <si>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</si>
  <si>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</si>
  <si>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</si>
  <si>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</si>
  <si>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</si>
  <si>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</si>
  <si>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</si>
  <si>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</si>
  <si>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</si>
  <si>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</si>
  <si>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</si>
  <si>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</si>
  <si>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</si>
  <si>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</si>
  <si>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</si>
  <si>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</si>
  <si>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</si>
  <si>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</si>
  <si>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</si>
  <si>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</si>
  <si>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</si>
  <si>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</si>
  <si>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</si>
  <si>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</si>
  <si>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</si>
  <si>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</si>
  <si>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</si>
  <si>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</si>
  <si>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</si>
  <si>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</si>
  <si>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</si>
  <si>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</si>
  <si>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</si>
  <si>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</si>
  <si>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</si>
  <si>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</si>
  <si>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</si>
  <si>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</si>
  <si>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</si>
  <si>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</si>
  <si>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</si>
  <si>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</si>
  <si>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</si>
  <si>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</si>
  <si>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</si>
  <si>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</si>
  <si>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</si>
  <si>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</si>
  <si>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</si>
  <si>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</si>
  <si>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</si>
  <si>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</si>
  <si>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</si>
  <si>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</si>
  <si>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</si>
  <si>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</si>
  <si>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</si>
  <si>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</si>
  <si>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</si>
  <si>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</si>
  <si>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</si>
  <si>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</si>
  <si>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</si>
  <si>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</si>
  <si>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</si>
  <si>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</si>
  <si>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</si>
  <si>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</si>
  <si>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</si>
  <si>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</si>
  <si>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</si>
  <si>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</si>
  <si>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</si>
  <si>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</si>
  <si>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</si>
  <si>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</si>
  <si>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</si>
  <si>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</si>
  <si>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</si>
  <si>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</si>
  <si>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</si>
  <si>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</si>
  <si>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</si>
  <si>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</si>
  <si>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</si>
  <si>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</si>
  <si>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</si>
  <si>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</si>
  <si>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</si>
  <si>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</si>
  <si>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</si>
  <si>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</si>
  <si>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</si>
  <si>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</si>
  <si>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</si>
  <si>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</si>
  <si>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</si>
  <si>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</si>
  <si>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</si>
  <si>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</si>
  <si>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</si>
  <si>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</si>
  <si>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</si>
  <si>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</si>
  <si>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</si>
  <si>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</si>
  <si>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</si>
  <si>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</si>
  <si>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</si>
  <si>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</si>
  <si>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</si>
  <si>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</si>
  <si>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</si>
  <si>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</si>
  <si>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</si>
  <si>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</si>
  <si>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</si>
  <si>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</si>
  <si>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</si>
  <si>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</si>
  <si>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</si>
  <si>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</si>
  <si>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</si>
  <si>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</si>
  <si>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</si>
  <si>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</si>
  <si>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</si>
  <si>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</si>
  <si>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</si>
  <si>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</si>
  <si>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</si>
  <si>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</si>
  <si>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</si>
  <si>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</si>
  <si>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</si>
  <si>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</si>
  <si>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</si>
  <si>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</si>
  <si>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</si>
  <si>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</si>
  <si>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</si>
  <si>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</si>
  <si>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</si>
  <si>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</si>
  <si>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</si>
  <si>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</si>
  <si>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</si>
  <si>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</si>
  <si>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</si>
  <si>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</si>
  <si>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</si>
  <si>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</si>
  <si>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</si>
  <si>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</si>
  <si>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</si>
  <si>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</si>
  <si>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</si>
  <si>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</si>
  <si>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</si>
  <si>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</si>
  <si>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</si>
  <si>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</si>
  <si>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</si>
  <si>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</si>
  <si>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</si>
  <si>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</si>
  <si>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</si>
  <si>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</si>
  <si>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</si>
  <si>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</si>
  <si>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</si>
  <si>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</si>
  <si>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</si>
  <si>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</si>
  <si>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</si>
  <si>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</si>
  <si>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</si>
  <si>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</si>
  <si>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</si>
  <si>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</si>
  <si>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</si>
  <si>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</si>
  <si>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</si>
  <si>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</si>
  <si>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</si>
  <si>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</si>
  <si>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</si>
  <si>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</si>
  <si>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</si>
  <si>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</si>
  <si>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</si>
  <si>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</si>
  <si>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</si>
  <si>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</si>
  <si>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</si>
  <si>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</si>
  <si>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</si>
  <si>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</si>
  <si>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</si>
  <si>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</si>
  <si>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</si>
  <si>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</si>
  <si>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</si>
  <si>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</si>
  <si>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</si>
  <si>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</si>
  <si>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</si>
  <si>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</si>
  <si>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</si>
  <si>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</si>
  <si>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</si>
  <si>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</si>
  <si>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</si>
  <si>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</si>
  <si>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</si>
  <si>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</si>
  <si>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</si>
  <si>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</si>
  <si>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</si>
  <si>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</si>
  <si>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</si>
  <si>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</si>
  <si>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</si>
  <si>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</si>
  <si>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</si>
  <si>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</si>
  <si>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</si>
  <si>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</si>
  <si>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</si>
  <si>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</si>
  <si>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</si>
  <si>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</si>
  <si>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</si>
  <si>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</si>
  <si>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</si>
  <si>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</si>
  <si>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</si>
  <si>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</si>
  <si>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</si>
  <si>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</si>
  <si>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</si>
  <si>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</si>
  <si>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</si>
  <si>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</si>
  <si>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</si>
  <si>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</si>
  <si>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</si>
  <si>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</si>
  <si>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</si>
  <si>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</si>
  <si>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</si>
  <si>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</si>
  <si>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</si>
  <si>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</si>
  <si>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</si>
  <si>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</si>
  <si>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</si>
  <si>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</si>
  <si>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</si>
  <si>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</si>
  <si>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</si>
  <si>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</si>
  <si>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</si>
  <si>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</si>
  <si>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</si>
  <si>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</si>
  <si>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</si>
  <si>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</si>
  <si>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</si>
  <si>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</si>
  <si>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</si>
  <si>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</si>
  <si>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</si>
  <si>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</si>
  <si>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</si>
  <si>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</si>
  <si>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</si>
  <si>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</si>
  <si>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</si>
  <si>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</si>
  <si>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</si>
  <si>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</si>
  <si>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</si>
  <si>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</si>
  <si>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</si>
  <si>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</si>
  <si>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</si>
  <si>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</si>
  <si>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</si>
  <si>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</si>
  <si>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</si>
  <si>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</si>
  <si>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</si>
  <si>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</si>
  <si>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</si>
  <si>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</si>
  <si>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</si>
  <si>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</si>
  <si>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</si>
  <si>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</si>
  <si>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</si>
  <si>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</si>
  <si>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</si>
  <si>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</si>
  <si>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</si>
  <si>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</si>
  <si>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</si>
  <si>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</si>
  <si>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</si>
  <si>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</si>
  <si>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</si>
  <si>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</si>
  <si>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</si>
  <si>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</si>
  <si>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</si>
  <si>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</si>
  <si>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</si>
  <si>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</si>
  <si>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</si>
  <si>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</si>
  <si>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</si>
  <si>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</si>
  <si>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</si>
  <si>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</si>
  <si>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</si>
  <si>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</si>
  <si>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</si>
  <si>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</si>
  <si>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</si>
  <si>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</si>
  <si>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</si>
  <si>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</si>
  <si>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</si>
  <si>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</si>
  <si>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</si>
  <si>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</si>
  <si>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</si>
  <si>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</si>
  <si>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</si>
  <si>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</si>
  <si>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</si>
  <si>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</si>
  <si>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</si>
  <si>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</si>
  <si>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</si>
  <si>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</si>
  <si>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</si>
  <si>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</si>
  <si>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</si>
  <si>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</si>
  <si>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</si>
  <si>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</si>
  <si>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</si>
  <si>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</si>
  <si>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</si>
  <si>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</si>
  <si>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</si>
  <si>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</si>
  <si>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</si>
  <si>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</si>
  <si>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</si>
  <si>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</si>
  <si>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</si>
  <si>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</si>
  <si>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</si>
  <si>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</si>
  <si>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</si>
  <si>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</si>
  <si>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</si>
  <si>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</si>
  <si>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</si>
  <si>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</si>
  <si>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</si>
  <si>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</si>
  <si>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</si>
  <si>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</si>
  <si>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</si>
  <si>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</si>
  <si>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</si>
  <si>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</si>
  <si>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</si>
  <si>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</si>
  <si>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</si>
  <si>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</si>
  <si>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</si>
  <si>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</si>
  <si>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</si>
  <si>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</si>
  <si>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</si>
  <si>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</si>
  <si>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</si>
  <si>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</si>
  <si>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</si>
  <si>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</si>
  <si>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</si>
  <si>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</si>
  <si>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</si>
  <si>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</si>
  <si>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</si>
  <si>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</si>
  <si>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</si>
  <si>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</si>
  <si>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</si>
  <si>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</si>
  <si>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</si>
  <si>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</si>
  <si>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</si>
  <si>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</si>
  <si>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</si>
  <si>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</si>
  <si>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</si>
  <si>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</si>
  <si>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</si>
  <si>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</si>
  <si>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</si>
  <si>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</si>
  <si>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</si>
  <si>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</si>
  <si>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</si>
  <si>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</si>
  <si>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</si>
  <si>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</si>
  <si>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</si>
  <si>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</si>
  <si>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</si>
  <si>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</si>
  <si>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</si>
  <si>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</si>
  <si>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</si>
  <si>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</si>
  <si>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</si>
  <si>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</si>
  <si>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</si>
  <si>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</si>
  <si>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</si>
  <si>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</si>
  <si>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</si>
  <si>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</si>
  <si>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</si>
  <si>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</si>
  <si>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</si>
  <si>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</si>
  <si>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</si>
  <si>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</si>
  <si>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</si>
  <si>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</si>
  <si>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</si>
  <si>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</si>
  <si>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</si>
  <si>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</si>
  <si>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</si>
  <si>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</si>
  <si>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</si>
  <si>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</si>
  <si>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</si>
  <si>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</si>
  <si>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</si>
  <si>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</si>
  <si>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</si>
  <si>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</si>
  <si>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</si>
  <si>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</si>
  <si>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</si>
  <si>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</si>
  <si>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</si>
  <si>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</si>
  <si>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</si>
  <si>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</si>
  <si>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</si>
  <si>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</si>
  <si>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</si>
  <si>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</si>
  <si>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</si>
  <si>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</si>
  <si>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</si>
  <si>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</si>
  <si>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</si>
  <si>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</si>
  <si>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</si>
  <si>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</si>
  <si>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</si>
  <si>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</si>
  <si>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</si>
  <si>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</si>
  <si>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</si>
  <si>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</si>
  <si>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</si>
  <si>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</si>
  <si>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</si>
  <si>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</si>
  <si>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</si>
  <si>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</si>
  <si>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</si>
  <si>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</si>
  <si>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</si>
  <si>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</si>
  <si>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</si>
  <si>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</si>
  <si>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</si>
  <si>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</si>
  <si>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</si>
  <si>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</si>
  <si>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</si>
  <si>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</si>
  <si>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</si>
  <si>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</si>
  <si>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</si>
  <si>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</si>
  <si>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</si>
  <si>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</si>
  <si>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</si>
  <si>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</si>
  <si>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</si>
  <si>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</si>
  <si>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</si>
  <si>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</si>
  <si>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</si>
  <si>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</si>
  <si>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</si>
  <si>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</si>
  <si>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</si>
  <si>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</si>
  <si>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</si>
  <si>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</si>
  <si>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</si>
  <si>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</si>
  <si>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</si>
  <si>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</si>
  <si>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</si>
  <si>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</si>
  <si>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</si>
  <si>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</si>
  <si>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</si>
  <si>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</si>
  <si>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</si>
  <si>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</si>
  <si>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</si>
  <si>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</si>
  <si>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</si>
  <si>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</si>
  <si>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</si>
  <si>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</si>
  <si>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</si>
  <si>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</si>
  <si>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</si>
  <si>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</si>
  <si>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</si>
  <si>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</si>
  <si>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</si>
  <si>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</si>
  <si>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</si>
  <si>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</si>
  <si>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</si>
  <si>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</si>
  <si>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</si>
  <si>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</si>
  <si>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</si>
  <si>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</si>
  <si>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</si>
  <si>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</si>
  <si>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</si>
  <si>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</si>
  <si>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</si>
  <si>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</si>
  <si>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</si>
  <si>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</si>
  <si>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</si>
  <si>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</si>
  <si>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</si>
  <si>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</si>
  <si>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</si>
  <si>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</si>
  <si>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</si>
  <si>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</si>
  <si>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</si>
  <si>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</si>
  <si>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</si>
  <si>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</si>
  <si>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</si>
  <si>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</si>
  <si>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</si>
  <si>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</si>
  <si>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</si>
  <si>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</si>
  <si>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</si>
  <si>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</si>
  <si>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</si>
  <si>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</si>
  <si>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</si>
  <si>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</si>
  <si>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</si>
  <si>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</si>
  <si>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</si>
  <si>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</si>
  <si>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</si>
  <si>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</si>
  <si>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</si>
  <si>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</si>
  <si>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</si>
  <si>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</si>
  <si>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</si>
  <si>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</si>
  <si>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</si>
  <si>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</si>
  <si>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</si>
  <si>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</si>
  <si>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</si>
  <si>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</si>
  <si>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</si>
  <si>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</si>
  <si>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</si>
  <si>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</si>
  <si>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</si>
  <si>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</si>
  <si>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</si>
  <si>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</si>
  <si>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</si>
  <si>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</si>
  <si>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</si>
  <si>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</si>
  <si>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</si>
  <si>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</si>
  <si>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</si>
  <si>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</si>
  <si>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</si>
  <si>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</si>
  <si>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</si>
  <si>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</si>
  <si>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</si>
  <si>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</si>
  <si>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</si>
  <si>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</si>
  <si>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</si>
  <si>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</si>
  <si>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</si>
  <si>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</si>
  <si>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</si>
  <si>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</si>
  <si>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</si>
  <si>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</si>
  <si>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</si>
  <si>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</si>
  <si>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</si>
  <si>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</si>
  <si>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</si>
  <si>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</si>
  <si>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</si>
  <si>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</si>
  <si>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</si>
  <si>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</si>
  <si>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</si>
  <si>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</si>
  <si>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</si>
  <si>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</si>
  <si>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</si>
  <si>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</si>
  <si>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</si>
  <si>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</si>
  <si>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</si>
  <si>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</si>
  <si>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</si>
  <si>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</si>
  <si>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</si>
  <si>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</si>
  <si>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</si>
  <si>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</si>
  <si>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</si>
  <si>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</si>
  <si>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</si>
  <si>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</si>
  <si>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</si>
  <si>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</si>
  <si>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</si>
  <si>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</si>
  <si>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</si>
  <si>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</si>
  <si>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</si>
  <si>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</si>
  <si>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</si>
  <si>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</si>
  <si>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</si>
  <si>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</si>
  <si>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</si>
  <si>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</si>
  <si>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</si>
  <si>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</si>
  <si>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</si>
  <si>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</si>
  <si>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</si>
  <si>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</si>
  <si>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</si>
  <si>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</si>
  <si>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</si>
  <si>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</si>
  <si>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</si>
  <si>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</si>
  <si>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</si>
  <si>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</si>
  <si>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</si>
  <si>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</si>
  <si>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</si>
  <si>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</si>
  <si>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</si>
  <si>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</si>
  <si>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</si>
  <si>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</si>
  <si>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</si>
  <si>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</si>
  <si>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</si>
  <si>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</si>
  <si>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</si>
  <si>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</si>
  <si>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</si>
  <si>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</si>
  <si>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</si>
  <si>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</si>
  <si>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</si>
  <si>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</si>
  <si>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</si>
  <si>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</si>
  <si>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</si>
  <si>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</si>
  <si>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</si>
  <si>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</si>
  <si>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</si>
  <si>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</si>
  <si>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</si>
  <si>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</si>
  <si>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</si>
  <si>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</si>
  <si>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</si>
  <si>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</si>
  <si>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</si>
  <si>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</si>
  <si>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</si>
  <si>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</si>
  <si>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</si>
  <si>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</si>
  <si>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</si>
  <si>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</si>
  <si>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</si>
  <si>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</si>
  <si>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</si>
  <si>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</si>
  <si>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</si>
  <si>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</si>
  <si>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</si>
  <si>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</si>
  <si>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</si>
  <si>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</si>
  <si>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</si>
  <si>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</si>
  <si>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</si>
  <si>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</si>
  <si>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</si>
  <si>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</si>
  <si>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</si>
  <si>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</si>
  <si>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</si>
  <si>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</si>
  <si>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</si>
  <si>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</si>
  <si>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</si>
  <si>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</si>
  <si>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</si>
  <si>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</si>
  <si>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</si>
  <si>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</si>
  <si>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</si>
  <si>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</si>
  <si>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</si>
  <si>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</si>
  <si>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</si>
  <si>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</si>
  <si>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</si>
  <si>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</si>
  <si>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</si>
  <si>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</si>
  <si>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</si>
  <si>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</si>
  <si>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</si>
  <si>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</si>
  <si>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</si>
  <si>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</si>
  <si>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</si>
  <si>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</si>
  <si>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</si>
  <si>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</si>
  <si>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</si>
  <si>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</si>
  <si>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</si>
  <si>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</si>
  <si>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</si>
  <si>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</si>
  <si>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</si>
  <si>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</si>
  <si>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</si>
  <si>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</si>
  <si>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</si>
  <si>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</si>
  <si>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</si>
  <si>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</si>
  <si>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</si>
  <si>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</si>
  <si>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</si>
  <si>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</si>
  <si>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</si>
  <si>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</si>
  <si>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</si>
  <si>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</si>
  <si>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</si>
  <si>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</si>
  <si>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</si>
  <si>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</si>
  <si>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</si>
  <si>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</si>
  <si>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</si>
  <si>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</si>
  <si>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</si>
  <si>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</si>
  <si>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</si>
  <si>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</si>
  <si>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</si>
  <si>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</si>
  <si>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</si>
  <si>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</si>
  <si>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</si>
  <si>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</si>
  <si>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</si>
  <si>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</si>
  <si>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</si>
  <si>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</si>
  <si>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</si>
  <si>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</si>
  <si>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</si>
  <si>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</si>
  <si>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</si>
  <si>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</si>
  <si>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</si>
  <si>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</si>
  <si>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</si>
  <si>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</si>
  <si>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</si>
  <si>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</si>
  <si>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</si>
  <si>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</si>
  <si>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</si>
  <si>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</si>
  <si>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</si>
  <si>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</si>
  <si>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</si>
  <si>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</si>
  <si>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</si>
  <si>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</si>
  <si>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</si>
  <si>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</si>
  <si>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</si>
  <si>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</si>
  <si>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</si>
  <si>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</si>
  <si>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</si>
  <si>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</si>
  <si>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</si>
  <si>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</si>
  <si>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</si>
  <si>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</si>
  <si>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</si>
  <si>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</si>
  <si>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</si>
  <si>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</si>
  <si>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</si>
  <si>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</si>
  <si>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</si>
  <si>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</si>
  <si>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</si>
  <si>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</si>
  <si>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</si>
  <si>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</si>
  <si>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</si>
  <si>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</si>
  <si>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</si>
  <si>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</si>
  <si>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</si>
  <si>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</si>
  <si>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</si>
  <si>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</si>
  <si>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</si>
  <si>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</si>
  <si>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</si>
  <si>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</si>
  <si>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</si>
  <si>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</si>
  <si>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</si>
  <si>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</si>
  <si>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</si>
  <si>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</si>
  <si>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</si>
  <si>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</si>
  <si>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</si>
  <si>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</si>
  <si>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</si>
  <si>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</si>
  <si>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</si>
  <si>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</si>
  <si>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</si>
  <si>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</si>
  <si>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</si>
  <si>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</si>
  <si>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</si>
  <si>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</si>
  <si>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</si>
  <si>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</si>
  <si>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</si>
  <si>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</si>
  <si>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</si>
  <si>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</si>
  <si>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</si>
  <si>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</si>
  <si>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</si>
  <si>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</si>
  <si>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</si>
  <si>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</si>
  <si>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</si>
  <si>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</si>
  <si>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</si>
  <si>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</si>
  <si>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</si>
  <si>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</si>
  <si>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</si>
  <si>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</si>
  <si>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</si>
  <si>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</si>
  <si>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</si>
  <si>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</si>
  <si>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</si>
  <si>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</si>
  <si>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</si>
  <si>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</si>
  <si>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</si>
  <si>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</si>
  <si>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</si>
  <si>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</si>
  <si>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</si>
  <si>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</si>
  <si>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</si>
  <si>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</si>
  <si>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</si>
  <si>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</si>
  <si>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</si>
  <si>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</si>
  <si>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</si>
  <si>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</si>
  <si>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</si>
  <si>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</si>
  <si>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</si>
  <si>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</si>
  <si>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</si>
  <si>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</si>
  <si>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</si>
  <si>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</si>
  <si>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</si>
  <si>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</si>
  <si>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</si>
  <si>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</si>
  <si>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</si>
  <si>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</si>
  <si>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</si>
  <si>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</si>
  <si>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</si>
  <si>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</si>
  <si>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</si>
  <si>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</si>
  <si>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</si>
  <si>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</si>
  <si>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</si>
  <si>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</si>
  <si>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</si>
  <si>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</si>
  <si>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</si>
  <si>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</si>
  <si>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</si>
  <si>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</si>
  <si>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</si>
  <si>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</si>
  <si>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</si>
  <si>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</si>
  <si>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</si>
  <si>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</si>
  <si>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</si>
  <si>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</si>
  <si>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</si>
  <si>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</si>
  <si>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</si>
  <si>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</si>
  <si>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</si>
  <si>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</si>
  <si>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</si>
  <si>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</si>
  <si>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</si>
  <si>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</si>
  <si>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</si>
  <si>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</si>
  <si>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</si>
  <si>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</si>
  <si>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</si>
  <si>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</si>
  <si>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</si>
  <si>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</si>
  <si>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</si>
  <si>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</si>
  <si>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</si>
  <si>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</si>
  <si>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</si>
  <si>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</si>
  <si>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</si>
  <si>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</si>
  <si>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</si>
  <si>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</si>
  <si>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</si>
  <si>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</si>
  <si>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</si>
  <si>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</si>
  <si>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</si>
  <si>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</si>
  <si>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</si>
  <si>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</si>
  <si>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</si>
  <si>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</si>
  <si>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</si>
  <si>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</si>
  <si>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</si>
  <si>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</si>
  <si>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</si>
  <si>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</si>
  <si>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</si>
  <si>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</si>
  <si>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</si>
  <si>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</si>
  <si>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</si>
  <si>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</si>
  <si>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</si>
  <si>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</si>
  <si>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</si>
  <si>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</si>
  <si>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</si>
  <si>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</si>
  <si>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</si>
  <si>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</si>
  <si>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</si>
  <si>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</si>
  <si>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</si>
  <si>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</si>
  <si>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</si>
  <si>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</si>
  <si>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</si>
  <si>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</si>
  <si>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</si>
  <si>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</si>
  <si>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</si>
  <si>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</si>
  <si>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</si>
  <si>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</si>
  <si>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</si>
  <si>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</si>
  <si>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</si>
  <si>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</si>
  <si>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</si>
  <si>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</si>
  <si>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</si>
  <si>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</si>
  <si>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</si>
  <si>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</si>
  <si>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</si>
  <si>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</si>
  <si>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</si>
  <si>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</si>
  <si>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</si>
  <si>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</si>
  <si>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</si>
  <si>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</si>
  <si>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</si>
  <si>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</si>
  <si>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</si>
  <si>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</si>
  <si>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</si>
  <si>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</si>
  <si>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</si>
  <si>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</si>
  <si>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</si>
  <si>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</si>
  <si>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</si>
  <si>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</si>
  <si>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</si>
  <si>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</si>
  <si>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</si>
  <si>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</si>
  <si>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</si>
  <si>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</si>
  <si>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</si>
  <si>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</si>
  <si>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</si>
  <si>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</si>
  <si>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</si>
  <si>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</si>
  <si>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</si>
  <si>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</si>
  <si>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</si>
  <si>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</si>
  <si>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</si>
  <si>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</si>
  <si>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</si>
  <si>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</si>
  <si>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</si>
  <si>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</si>
  <si>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</si>
  <si>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</si>
  <si>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</si>
  <si>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</si>
  <si>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</si>
  <si>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</si>
  <si>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</si>
  <si>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</si>
  <si>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</si>
  <si>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</si>
  <si>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</si>
  <si>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</si>
  <si>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</si>
  <si>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</si>
  <si>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</si>
  <si>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</si>
  <si>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</si>
  <si>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</si>
  <si>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</si>
  <si>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</si>
  <si>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</si>
  <si>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</si>
  <si>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</si>
  <si>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</si>
  <si>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</si>
  <si>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</si>
  <si>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</si>
  <si>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</si>
  <si>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</si>
  <si>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</si>
  <si>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</si>
  <si>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</si>
  <si>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</si>
  <si>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</si>
  <si>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</si>
  <si>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</si>
  <si>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</si>
  <si>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</si>
  <si>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</si>
  <si>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</si>
  <si>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</si>
  <si>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</si>
  <si>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</si>
  <si>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</si>
  <si>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</si>
  <si>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</si>
  <si>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</si>
  <si>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</si>
  <si>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</si>
  <si>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</si>
  <si>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</si>
  <si>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</si>
  <si>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</si>
  <si>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</si>
  <si>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</si>
  <si>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</si>
  <si>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</si>
  <si>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</si>
  <si>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</si>
  <si>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</si>
  <si>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</si>
  <si>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</si>
  <si>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</si>
  <si>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</si>
  <si>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</si>
  <si>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</si>
  <si>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</si>
  <si>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</si>
  <si>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</si>
  <si>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</si>
  <si>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</si>
  <si>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</si>
  <si>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</si>
  <si>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</si>
  <si>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</si>
  <si>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</si>
  <si>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</si>
  <si>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</si>
  <si>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</si>
  <si>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</si>
  <si>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</si>
  <si>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</si>
  <si>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</si>
  <si>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</si>
  <si>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</si>
  <si>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</si>
  <si>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</si>
  <si>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</si>
  <si>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</si>
  <si>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</si>
  <si>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</si>
  <si>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</si>
  <si>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</si>
  <si>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</si>
  <si>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</si>
  <si>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</si>
  <si>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</si>
  <si>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</si>
  <si>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</si>
  <si>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</si>
  <si>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</si>
  <si>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</si>
  <si>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</si>
  <si>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</si>
  <si>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</si>
  <si>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</si>
  <si>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</si>
  <si>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</si>
  <si>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</si>
  <si>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</si>
  <si>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</si>
  <si>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</si>
  <si>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</si>
  <si>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</si>
  <si>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</si>
  <si>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</si>
  <si>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</si>
  <si>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</si>
  <si>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</si>
  <si>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</si>
  <si>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</si>
  <si>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</si>
  <si>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</si>
  <si>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</si>
  <si>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</si>
  <si>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</si>
  <si>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</si>
  <si>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</si>
  <si>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</si>
  <si>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</si>
  <si>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</si>
  <si>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</si>
  <si>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</si>
  <si>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</si>
  <si>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</si>
  <si>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</si>
  <si>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</si>
  <si>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</si>
  <si>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</si>
  <si>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</si>
  <si>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</si>
  <si>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</si>
  <si>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</si>
  <si>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</si>
  <si>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</si>
  <si>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</si>
  <si>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</si>
  <si>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</si>
  <si>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</si>
  <si>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</si>
  <si>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</si>
  <si>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</si>
  <si>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</si>
  <si>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</si>
  <si>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</si>
  <si>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</si>
  <si>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</si>
  <si>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</si>
  <si>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</si>
  <si>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</si>
  <si>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</si>
  <si>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</si>
  <si>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</si>
  <si>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</si>
  <si>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</si>
  <si>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</si>
  <si>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</si>
  <si>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</si>
  <si>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</si>
  <si>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</si>
  <si>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</si>
  <si>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</si>
  <si>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</si>
  <si>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</si>
  <si>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</si>
  <si>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</si>
  <si>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</si>
  <si>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</si>
  <si>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</si>
  <si>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</si>
  <si>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</si>
  <si>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</si>
  <si>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</si>
  <si>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</si>
  <si>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</si>
  <si>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</si>
  <si>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</si>
  <si>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</si>
  <si>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</si>
  <si>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</si>
  <si>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</si>
  <si>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</si>
  <si>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</si>
  <si>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</si>
  <si>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</si>
  <si>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</si>
  <si>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</si>
  <si>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</si>
  <si>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</si>
  <si>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</si>
  <si>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</si>
  <si>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</si>
  <si>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</si>
  <si>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</si>
  <si>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</si>
  <si>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</si>
  <si>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</si>
  <si>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</si>
  <si>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</si>
  <si>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</si>
  <si>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</si>
  <si>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</si>
  <si>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</si>
  <si>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</si>
  <si>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</si>
  <si>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</si>
  <si>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</si>
  <si>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</si>
  <si>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</si>
  <si>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</si>
  <si>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</si>
  <si>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</si>
  <si>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</si>
  <si>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</si>
  <si>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</si>
  <si>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</si>
  <si>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</si>
  <si>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</si>
  <si>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</si>
  <si>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</si>
  <si>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</si>
  <si>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</si>
  <si>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</si>
  <si>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</si>
  <si>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</si>
  <si>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</si>
  <si>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</si>
  <si>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</si>
  <si>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</si>
  <si>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</si>
  <si>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</si>
  <si>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</si>
  <si>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</si>
  <si>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</si>
  <si>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</si>
  <si>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</si>
  <si>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</si>
  <si>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</si>
  <si>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</si>
  <si>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</si>
  <si>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</si>
  <si>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</si>
  <si>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</si>
  <si>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</si>
  <si>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</si>
  <si>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</si>
  <si>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</si>
  <si>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</si>
  <si>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</si>
  <si>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</si>
  <si>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</si>
  <si>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</si>
  <si>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</si>
  <si>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</si>
  <si>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</si>
  <si>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</si>
  <si>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</si>
  <si>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</si>
  <si>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</si>
  <si>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</si>
  <si>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</si>
  <si>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</si>
  <si>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</si>
  <si>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</si>
  <si>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</si>
  <si>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</si>
  <si>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</si>
  <si>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</si>
  <si>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</si>
  <si>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</si>
  <si>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</si>
  <si>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</si>
  <si>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</si>
  <si>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</si>
  <si>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</si>
  <si>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</si>
  <si>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</si>
  <si>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</si>
  <si>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</si>
  <si>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</si>
  <si>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</si>
  <si>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</si>
  <si>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</si>
  <si>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</si>
  <si>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</si>
  <si>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</si>
  <si>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</si>
  <si>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</si>
  <si>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</si>
  <si>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</si>
  <si>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</si>
  <si>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</si>
  <si>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</si>
  <si>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</si>
  <si>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</si>
  <si>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</si>
  <si>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</si>
  <si>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</si>
  <si>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</si>
  <si>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</si>
  <si>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</si>
  <si>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</si>
  <si>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</si>
  <si>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</si>
  <si>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</si>
  <si>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</si>
  <si>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</si>
  <si>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</si>
  <si>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</si>
  <si>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</si>
  <si>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</si>
  <si>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</si>
  <si>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</si>
  <si>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</si>
  <si>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</si>
  <si>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</si>
  <si>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</si>
  <si>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</si>
  <si>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</si>
  <si>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</si>
  <si>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</si>
  <si>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</si>
  <si>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</si>
  <si>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</si>
  <si>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</si>
  <si>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</si>
  <si>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</si>
  <si>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</si>
  <si>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</si>
  <si>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</si>
  <si>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</si>
  <si>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</si>
  <si>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</si>
  <si>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</si>
  <si>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</si>
  <si>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</si>
  <si>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</si>
  <si>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</si>
  <si>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</si>
  <si>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</si>
  <si>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</si>
  <si>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</si>
  <si>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</si>
  <si>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</si>
  <si>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</si>
  <si>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</si>
  <si>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</si>
  <si>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</si>
  <si>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</si>
  <si>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</si>
  <si>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</si>
  <si>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</si>
  <si>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</si>
  <si>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</si>
  <si>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</si>
  <si>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</si>
  <si>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</si>
  <si>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</si>
  <si>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</si>
  <si>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</si>
  <si>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</si>
  <si>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</si>
  <si>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</si>
  <si>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</si>
  <si>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</si>
  <si>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</si>
  <si>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</si>
  <si>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</si>
  <si>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</si>
  <si>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</si>
  <si>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</si>
  <si>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</si>
  <si>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</si>
  <si>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</si>
  <si>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</si>
  <si>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</si>
  <si>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</si>
  <si>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</si>
  <si>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</si>
  <si>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</si>
  <si>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</si>
  <si>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</si>
  <si>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</si>
  <si>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</si>
  <si>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</si>
  <si>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</si>
  <si>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</si>
  <si>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</si>
  <si>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</si>
  <si>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</si>
  <si>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</si>
  <si>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</si>
  <si>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</si>
  <si>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</si>
  <si>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</si>
  <si>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</si>
  <si>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</si>
  <si>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</si>
  <si>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</si>
  <si>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</si>
  <si>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</si>
  <si>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</si>
  <si>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</si>
  <si>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</si>
  <si>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</si>
  <si>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</si>
  <si>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</si>
  <si>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</si>
  <si>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</si>
  <si>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</si>
  <si>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</si>
  <si>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</si>
  <si>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</si>
  <si>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</si>
  <si>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</si>
  <si>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</si>
  <si>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</si>
  <si>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</si>
  <si>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</si>
  <si>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</si>
  <si>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</si>
  <si>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</si>
  <si>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</si>
  <si>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</si>
  <si>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</si>
  <si>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</si>
  <si>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</si>
  <si>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</si>
  <si>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</si>
  <si>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</si>
  <si>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</si>
  <si>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</si>
  <si>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</si>
  <si>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</si>
  <si>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</si>
  <si>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</si>
  <si>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</si>
  <si>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</si>
  <si>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</si>
  <si>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</si>
  <si>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</si>
  <si>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</si>
  <si>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</si>
  <si>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</si>
  <si>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</si>
  <si>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</si>
  <si>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</si>
  <si>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</si>
  <si>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</si>
  <si>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</si>
  <si>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</si>
  <si>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</si>
  <si>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</si>
  <si>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</si>
  <si>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</si>
  <si>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</si>
  <si>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</si>
  <si>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</si>
  <si>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</si>
  <si>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</si>
  <si>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</si>
  <si>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</si>
  <si>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</si>
  <si>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</si>
  <si>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</si>
  <si>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</si>
  <si>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</si>
  <si>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</si>
  <si>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</si>
  <si>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</si>
  <si>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</si>
  <si>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</si>
  <si>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</si>
  <si>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</si>
  <si>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</si>
  <si>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</si>
  <si>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</si>
  <si>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</si>
  <si>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</si>
  <si>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</si>
  <si>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</si>
  <si>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</si>
  <si>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</si>
  <si>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</si>
  <si>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</si>
  <si>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</si>
  <si>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</si>
  <si>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</si>
  <si>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</si>
  <si>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</si>
  <si>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</si>
  <si>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</si>
  <si>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</si>
  <si>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</si>
  <si>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</si>
  <si>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</si>
  <si>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</si>
  <si>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</si>
  <si>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</si>
  <si>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</si>
  <si>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</si>
  <si>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</si>
  <si>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</si>
  <si>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</si>
  <si>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</si>
  <si>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</si>
  <si>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</si>
  <si>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</si>
  <si>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</si>
  <si>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</si>
  <si>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</si>
  <si>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</si>
  <si>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</si>
  <si>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</si>
  <si>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</si>
  <si>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</si>
  <si>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</si>
  <si>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</si>
  <si>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</si>
  <si>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</si>
  <si>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</si>
  <si>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</si>
  <si>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</si>
  <si>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</si>
  <si>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</si>
  <si>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</si>
  <si>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</si>
  <si>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</si>
  <si>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</si>
  <si>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</si>
  <si>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</si>
  <si>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</si>
  <si>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</si>
  <si>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</si>
  <si>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</si>
  <si>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</si>
  <si>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</si>
  <si>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</si>
  <si>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</si>
  <si>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</si>
  <si>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</si>
  <si>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</si>
  <si>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</si>
  <si>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</si>
  <si>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</si>
  <si>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</si>
  <si>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</si>
  <si>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</si>
  <si>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</si>
  <si>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</si>
  <si>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</si>
  <si>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</si>
  <si>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</si>
  <si>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</si>
  <si>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</si>
  <si>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</si>
  <si>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</si>
  <si>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</si>
  <si>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</si>
  <si>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</si>
  <si>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</si>
  <si>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</si>
  <si>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</si>
  <si>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</si>
  <si>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</si>
  <si>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</si>
  <si>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</si>
  <si>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</si>
  <si>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</si>
  <si>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</si>
  <si>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</si>
  <si>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</si>
  <si>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</si>
  <si>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</si>
  <si>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</si>
  <si>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</si>
  <si>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</si>
  <si>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</si>
  <si>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</si>
  <si>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</si>
  <si>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</si>
  <si>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</si>
  <si>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</si>
  <si>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</si>
  <si>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</si>
  <si>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</si>
  <si>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</si>
  <si>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</si>
  <si>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</si>
  <si>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</si>
  <si>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</si>
  <si>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</si>
  <si>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</si>
  <si>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</si>
  <si>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</si>
  <si>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</si>
  <si>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</si>
  <si>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</si>
  <si>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</si>
  <si>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</si>
  <si>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</si>
  <si>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</si>
  <si>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</si>
  <si>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</si>
  <si>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</si>
  <si>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</si>
  <si>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</si>
  <si>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</si>
  <si>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</si>
  <si>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</si>
  <si>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</si>
  <si>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</si>
  <si>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</si>
  <si>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</si>
  <si>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</si>
  <si>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</si>
  <si>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</si>
  <si>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</si>
  <si>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</si>
  <si>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</si>
  <si>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</si>
  <si>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</si>
  <si>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</si>
  <si>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</si>
  <si>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</si>
  <si>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</si>
  <si>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</si>
  <si>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</si>
  <si>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</si>
  <si>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</si>
  <si>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</si>
  <si>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</si>
  <si>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</si>
  <si>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</si>
  <si>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</si>
  <si>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</si>
  <si>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</si>
  <si>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</si>
  <si>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</si>
  <si>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</si>
  <si>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</si>
  <si>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</si>
  <si>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</si>
  <si>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</si>
  <si>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</si>
  <si>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</si>
  <si>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</si>
  <si>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</si>
  <si>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</si>
  <si>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</si>
  <si>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</si>
  <si>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</si>
  <si>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</si>
  <si>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</si>
  <si>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</si>
  <si>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</si>
  <si>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</si>
  <si>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</si>
  <si>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</si>
  <si>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</si>
  <si>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</si>
  <si>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</si>
  <si>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</si>
  <si>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</si>
  <si>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</si>
  <si>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</si>
  <si>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</si>
  <si>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</si>
  <si>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</si>
  <si>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</si>
  <si>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</si>
  <si>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</si>
  <si>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</si>
  <si>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</si>
  <si>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</si>
  <si>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</si>
  <si>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</si>
  <si>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</si>
  <si>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</si>
  <si>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</si>
  <si>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</si>
  <si>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</si>
  <si>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</si>
  <si>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</si>
  <si>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</si>
  <si>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</si>
  <si>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</si>
  <si>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</si>
  <si>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</si>
  <si>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</si>
  <si>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</si>
  <si>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</si>
  <si>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</si>
  <si>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</si>
  <si>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</si>
  <si>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</si>
  <si>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</si>
  <si>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</si>
  <si>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</si>
  <si>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</si>
  <si>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</si>
  <si>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</si>
  <si>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</si>
  <si>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</si>
  <si>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</si>
  <si>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</si>
  <si>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</si>
  <si>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</si>
  <si>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</si>
  <si>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</si>
  <si>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</si>
  <si>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</si>
  <si>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</si>
  <si>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</si>
  <si>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</si>
  <si>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</si>
  <si>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</si>
  <si>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</si>
  <si>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</si>
  <si>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</si>
  <si>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</si>
  <si>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</si>
  <si>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</si>
  <si>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</si>
  <si>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</si>
  <si>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</si>
  <si>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</si>
  <si>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</si>
  <si>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</si>
  <si>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</si>
  <si>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</si>
  <si>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</si>
  <si>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</si>
  <si>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</si>
  <si>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</si>
  <si>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</si>
  <si>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</si>
  <si>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</si>
  <si>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</si>
  <si>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</si>
  <si>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</si>
  <si>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</si>
  <si>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</si>
  <si>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</si>
  <si>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</si>
  <si>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</si>
  <si>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</si>
  <si>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</si>
  <si>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</si>
  <si>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</si>
  <si>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</si>
  <si>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</si>
  <si>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</si>
  <si>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</si>
  <si>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</si>
  <si>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</si>
  <si>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</si>
  <si>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</si>
  <si>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</si>
  <si>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</si>
  <si>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</si>
  <si>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</si>
  <si>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</si>
  <si>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</si>
  <si>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</si>
  <si>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</si>
  <si>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</si>
  <si>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</si>
  <si>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</si>
  <si>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</si>
  <si>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</si>
  <si>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</si>
  <si>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</si>
  <si>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</si>
  <si>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</si>
  <si>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</si>
  <si>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</si>
  <si>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</si>
  <si>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</si>
  <si>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</si>
  <si>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</si>
  <si>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</si>
  <si>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</si>
  <si>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</si>
  <si>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</si>
  <si>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</si>
  <si>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</si>
  <si>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</si>
  <si>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</si>
  <si>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</si>
  <si>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</si>
  <si>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</si>
  <si>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</si>
  <si>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</si>
  <si>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</si>
  <si>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</si>
  <si>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</si>
  <si>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</si>
  <si>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</si>
  <si>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</si>
  <si>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</si>
  <si>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</si>
  <si>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</si>
  <si>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</si>
  <si>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</si>
  <si>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</si>
  <si>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</si>
  <si>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</si>
  <si>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</si>
  <si>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</si>
  <si>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</si>
  <si>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</si>
  <si>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</si>
  <si>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</si>
  <si>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</si>
  <si>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</si>
  <si>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</si>
  <si>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</si>
  <si>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</si>
  <si>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</si>
  <si>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</si>
  <si>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</si>
  <si>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</si>
  <si>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</si>
  <si>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</si>
  <si>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</si>
  <si>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</si>
  <si>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</si>
  <si>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</si>
  <si>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</si>
  <si>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</si>
  <si>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</si>
  <si>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</si>
  <si>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</si>
  <si>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</si>
  <si>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</si>
  <si>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</si>
  <si>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</si>
  <si>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</si>
  <si>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</si>
  <si>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</si>
  <si>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</si>
  <si>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</si>
  <si>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</si>
  <si>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</si>
  <si>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</si>
  <si>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</si>
  <si>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</si>
  <si>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</si>
  <si>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</si>
  <si>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</si>
  <si>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</si>
  <si>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</si>
  <si>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</si>
  <si>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</si>
  <si>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</si>
  <si>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</si>
  <si>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</si>
  <si>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</si>
  <si>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</si>
  <si>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</si>
  <si>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</si>
  <si>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</si>
  <si>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</si>
  <si>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</si>
  <si>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</si>
  <si>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</si>
  <si>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</si>
  <si>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</si>
  <si>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</si>
  <si>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</si>
  <si>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</si>
  <si>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</si>
  <si>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</si>
  <si>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</si>
  <si>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</si>
  <si>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</si>
  <si>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</si>
  <si>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</si>
  <si>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</si>
  <si>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</si>
  <si>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</si>
  <si>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</si>
  <si>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</si>
  <si>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</si>
  <si>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</si>
  <si>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</si>
  <si>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</si>
  <si>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</si>
  <si>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</si>
  <si>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</si>
  <si>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</si>
  <si>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</si>
  <si>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</si>
  <si>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</si>
  <si>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</si>
  <si>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</si>
  <si>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</si>
  <si>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</si>
  <si>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</si>
  <si>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</si>
  <si>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</si>
  <si>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</si>
  <si>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</si>
  <si>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</si>
  <si>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</si>
  <si>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</si>
  <si>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</si>
  <si>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</si>
  <si>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</si>
  <si>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</si>
  <si>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</si>
  <si>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</si>
  <si>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</si>
  <si>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</si>
  <si>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</si>
  <si>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</si>
  <si>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</si>
  <si>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</si>
  <si>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</si>
  <si>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</si>
  <si>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</si>
  <si>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</si>
  <si>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</si>
  <si>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</si>
  <si>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</si>
  <si>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</si>
  <si>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</si>
  <si>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</si>
  <si>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</si>
  <si>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</si>
  <si>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</si>
  <si>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</si>
  <si>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</si>
  <si>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</si>
  <si>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</si>
  <si>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</si>
  <si>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</si>
  <si>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</si>
  <si>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</si>
  <si>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</si>
  <si>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</si>
  <si>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</si>
  <si>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</si>
  <si>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</si>
  <si>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</si>
  <si>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</si>
  <si>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</si>
  <si>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</si>
  <si>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</si>
  <si>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</si>
  <si>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</si>
  <si>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</si>
  <si>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</si>
  <si>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</si>
  <si>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</si>
  <si>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</si>
  <si>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</si>
  <si>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</si>
  <si>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</si>
  <si>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</si>
  <si>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</si>
  <si>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</si>
  <si>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</si>
  <si>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</si>
  <si>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</si>
  <si>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</si>
  <si>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</si>
  <si>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</si>
  <si>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</si>
  <si>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</si>
  <si>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</si>
  <si>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</si>
  <si>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</si>
  <si>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</si>
  <si>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</si>
  <si>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</si>
  <si>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</si>
  <si>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</si>
  <si>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</si>
  <si>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</si>
  <si>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</si>
  <si>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</si>
  <si>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</si>
  <si>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</si>
  <si>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</si>
  <si>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</si>
  <si>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</si>
  <si>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</si>
  <si>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</si>
  <si>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</si>
  <si>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</si>
  <si>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</si>
  <si>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</si>
  <si>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</si>
  <si>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</si>
  <si>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</si>
  <si>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</si>
  <si>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</si>
  <si>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</si>
  <si>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</si>
  <si>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</si>
  <si>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</si>
  <si>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</si>
  <si>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</si>
  <si>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</si>
  <si>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</si>
  <si>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</si>
  <si>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</si>
  <si>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</si>
  <si>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</si>
  <si>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</si>
  <si>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</si>
  <si>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</si>
  <si>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</si>
  <si>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</si>
  <si>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</si>
  <si>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</si>
  <si>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</si>
  <si>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</si>
  <si>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</si>
  <si>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</si>
  <si>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</si>
  <si>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</si>
  <si>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</si>
  <si>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</si>
  <si>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</si>
  <si>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</si>
  <si>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</si>
  <si>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</si>
  <si>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</si>
  <si>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</si>
  <si>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</si>
  <si>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</si>
  <si>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</si>
  <si>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</si>
  <si>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</si>
  <si>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</si>
  <si>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</si>
  <si>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</si>
  <si>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</si>
  <si>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</si>
  <si>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</si>
  <si>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</si>
  <si>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</si>
  <si>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</si>
  <si>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</si>
  <si>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</si>
  <si>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</si>
  <si>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</si>
  <si>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</si>
  <si>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</si>
  <si>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</si>
  <si>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</si>
  <si>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</si>
  <si>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</si>
  <si>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</si>
  <si>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</si>
  <si>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</si>
  <si>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</si>
  <si>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</si>
  <si>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</si>
  <si>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</si>
  <si>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</si>
  <si>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</si>
  <si>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</si>
  <si>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</si>
  <si>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</si>
  <si>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</si>
  <si>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</si>
  <si>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</si>
  <si>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</si>
  <si>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</si>
  <si>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</si>
  <si>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</si>
  <si>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</si>
  <si>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</si>
  <si>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</si>
  <si>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</si>
  <si>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</si>
  <si>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</si>
  <si>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</si>
  <si>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</si>
  <si>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</si>
  <si>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</si>
  <si>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</si>
  <si>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</si>
  <si>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</si>
  <si>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</si>
  <si>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</si>
  <si>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</si>
  <si>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</si>
  <si>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</si>
  <si>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</si>
  <si>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</si>
  <si>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</si>
  <si>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</si>
  <si>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</si>
  <si>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</si>
  <si>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</si>
  <si>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</si>
  <si>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</si>
  <si>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</si>
  <si>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</si>
  <si>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</si>
  <si>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</si>
  <si>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</si>
  <si>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</si>
  <si>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</si>
  <si>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</si>
  <si>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</si>
  <si>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</si>
  <si>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</si>
  <si>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</si>
  <si>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</si>
  <si>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</si>
  <si>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</si>
  <si>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</si>
  <si>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</si>
  <si>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</si>
  <si>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</si>
  <si>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</si>
  <si>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</si>
  <si>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</si>
  <si>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</si>
  <si>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</si>
  <si>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</si>
  <si>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</si>
  <si>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</si>
  <si>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</si>
  <si>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</si>
  <si>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</si>
  <si>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</si>
  <si>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</si>
  <si>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</si>
  <si>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</si>
  <si>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</si>
  <si>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</si>
  <si>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</si>
  <si>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</si>
  <si>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</si>
  <si>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</si>
  <si>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</si>
  <si>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</si>
  <si>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</si>
  <si>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</si>
  <si>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</si>
  <si>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</si>
  <si>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</si>
  <si>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</si>
  <si>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</si>
  <si>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</si>
  <si>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</si>
  <si>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</si>
  <si>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</si>
  <si>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</si>
  <si>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</si>
  <si>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</si>
  <si>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</si>
  <si>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</si>
  <si>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</si>
  <si>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</si>
  <si>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</si>
  <si>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</si>
  <si>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</si>
  <si>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</si>
  <si>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</si>
  <si>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</si>
  <si>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</si>
  <si>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</si>
  <si>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</si>
  <si>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</si>
  <si>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</si>
  <si>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</si>
  <si>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</si>
  <si>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</si>
  <si>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</si>
  <si>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</si>
  <si>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</si>
  <si>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</si>
  <si>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</si>
  <si>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</si>
  <si>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</si>
  <si>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</si>
  <si>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</si>
  <si>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</si>
  <si>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</si>
  <si>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</si>
  <si>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</si>
  <si>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</si>
  <si>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</si>
  <si>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</si>
  <si>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</si>
  <si>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</si>
  <si>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</si>
  <si>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</si>
  <si>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</si>
  <si>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</si>
  <si>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</si>
  <si>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</si>
  <si>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</si>
  <si>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</si>
  <si>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</si>
  <si>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</si>
  <si>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</si>
  <si>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</si>
  <si>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</si>
  <si>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</si>
  <si>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</si>
  <si>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</si>
  <si>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</si>
  <si>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</si>
  <si>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</si>
  <si>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</si>
  <si>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</si>
  <si>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</si>
  <si>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</si>
  <si>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</si>
  <si>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</si>
  <si>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</si>
  <si>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</si>
  <si>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</si>
  <si>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</si>
  <si>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</si>
  <si>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</si>
  <si>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</si>
  <si>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</si>
  <si>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</si>
  <si>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</si>
  <si>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</si>
  <si>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</si>
  <si>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</si>
  <si>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</si>
  <si>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</si>
  <si>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</si>
  <si>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</si>
  <si>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</si>
  <si>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</si>
  <si>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</si>
  <si>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</si>
  <si>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</si>
  <si>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</si>
  <si>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</si>
  <si>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</si>
  <si>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</si>
  <si>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</si>
  <si>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</si>
  <si>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</si>
  <si>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</si>
  <si>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</si>
  <si>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</si>
  <si>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</si>
  <si>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</si>
  <si>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</si>
  <si>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</si>
  <si>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</si>
  <si>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</si>
  <si>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</si>
  <si>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</si>
  <si>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</si>
  <si>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</si>
  <si>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</si>
  <si>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</si>
  <si>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</si>
  <si>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</si>
  <si>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</si>
  <si>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</si>
  <si>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</si>
  <si>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</si>
  <si>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</si>
  <si>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</si>
  <si>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</si>
  <si>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</si>
  <si>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</si>
  <si>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</si>
  <si>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</si>
  <si>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</si>
  <si>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</si>
  <si>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</si>
  <si>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</si>
  <si>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</si>
  <si>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</si>
  <si>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</si>
  <si>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</si>
  <si>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</si>
  <si>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</si>
  <si>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</si>
  <si>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</si>
  <si>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</si>
  <si>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</si>
  <si>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</si>
  <si>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</si>
  <si>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</si>
  <si>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</si>
  <si>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</si>
  <si>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</si>
  <si>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</si>
  <si>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</si>
  <si>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</si>
  <si>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</si>
  <si>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</si>
  <si>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</si>
  <si>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</si>
  <si>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</si>
  <si>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</si>
  <si>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</si>
  <si>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</si>
  <si>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</si>
  <si>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</si>
  <si>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</si>
  <si>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</si>
  <si>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</si>
  <si>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</si>
  <si>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</si>
  <si>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</si>
  <si>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</si>
  <si>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</si>
  <si>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</si>
  <si>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</si>
  <si>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</si>
  <si>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</si>
  <si>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</si>
  <si>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</si>
  <si>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</si>
  <si>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</si>
  <si>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</si>
  <si>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</si>
  <si>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</si>
  <si>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</si>
  <si>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</si>
  <si>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</si>
  <si>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</si>
  <si>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</si>
  <si>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</si>
  <si>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</si>
  <si>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</si>
  <si>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</si>
  <si>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</si>
  <si>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</si>
  <si>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</si>
  <si>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</si>
  <si>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</si>
  <si>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</si>
  <si>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</si>
  <si>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</si>
  <si>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</si>
  <si>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</si>
  <si>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</si>
  <si>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</si>
  <si>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</si>
  <si>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</si>
  <si>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</si>
  <si>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</si>
  <si>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</si>
  <si>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</si>
  <si>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</si>
  <si>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</si>
  <si>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</si>
  <si>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</si>
  <si>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</si>
  <si>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</si>
  <si>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</si>
  <si>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</si>
  <si>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</si>
  <si>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</si>
  <si>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</si>
  <si>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</si>
  <si>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</si>
  <si>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</si>
  <si>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</si>
  <si>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</si>
  <si>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</si>
  <si>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</si>
  <si>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</si>
  <si>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</si>
  <si>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</si>
  <si>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</si>
  <si>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</si>
  <si>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</si>
  <si>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</si>
  <si>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</si>
  <si>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</si>
  <si>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</si>
  <si>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</si>
  <si>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</si>
  <si>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</si>
  <si>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</si>
  <si>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</si>
  <si>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</si>
  <si>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</si>
  <si>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</si>
  <si>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</si>
  <si>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</si>
  <si>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</si>
  <si>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</si>
  <si>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</si>
  <si>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</si>
  <si>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</si>
  <si>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</si>
  <si>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</si>
  <si>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</si>
  <si>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</si>
  <si>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</si>
  <si>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</si>
  <si>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</si>
  <si>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</si>
  <si>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</si>
  <si>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</si>
  <si>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</si>
  <si>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</si>
  <si>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</si>
  <si>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</si>
  <si>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</si>
  <si>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</si>
  <si>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</si>
  <si>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</si>
  <si>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</si>
  <si>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</si>
  <si>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</si>
  <si>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</si>
  <si>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</si>
  <si>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</si>
  <si>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</si>
  <si>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</si>
  <si>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</si>
  <si>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</si>
  <si>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</si>
  <si>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</si>
  <si>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</si>
  <si>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</si>
  <si>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</si>
  <si>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</si>
  <si>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</si>
  <si>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</si>
  <si>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</si>
  <si>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</si>
  <si>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</si>
  <si>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</si>
  <si>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</si>
  <si>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</si>
  <si>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</si>
  <si>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</si>
  <si>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</si>
  <si>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</si>
  <si>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</si>
  <si>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</si>
  <si>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</si>
  <si>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</si>
  <si>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</si>
  <si>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</si>
  <si>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</si>
  <si>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</si>
  <si>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</si>
  <si>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</si>
  <si>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</si>
  <si>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</si>
  <si>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</si>
  <si>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</si>
  <si>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</si>
  <si>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</si>
  <si>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</si>
  <si>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</si>
  <si>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</si>
  <si>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</si>
  <si>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</si>
  <si>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</si>
  <si>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</si>
  <si>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</si>
  <si>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</si>
  <si>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</si>
  <si>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</si>
  <si>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</si>
  <si>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</si>
  <si>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</si>
  <si>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</si>
  <si>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</si>
  <si>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</si>
  <si>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</si>
  <si>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</si>
  <si>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</si>
  <si>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</si>
  <si>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</si>
  <si>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</si>
  <si>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</si>
  <si>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</si>
  <si>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</si>
  <si>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</si>
  <si>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</si>
  <si>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</si>
  <si>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</si>
  <si>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</si>
  <si>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</si>
  <si>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</si>
  <si>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</si>
  <si>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</si>
  <si>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</si>
  <si>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</si>
  <si>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</si>
  <si>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</si>
  <si>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</si>
  <si>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</si>
  <si>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</si>
  <si>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</si>
  <si>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</si>
  <si>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</si>
  <si>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</si>
  <si>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</si>
  <si>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</si>
  <si>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</si>
  <si>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</si>
  <si>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</si>
  <si>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</si>
  <si>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</si>
  <si>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</si>
  <si>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</si>
  <si>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</si>
  <si>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</si>
  <si>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</si>
  <si>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</si>
  <si>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</si>
  <si>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</si>
  <si>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</si>
  <si>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</si>
  <si>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</si>
  <si>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</si>
  <si>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</si>
  <si>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</si>
  <si>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</si>
  <si>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</si>
  <si>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</si>
  <si>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</si>
  <si>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</si>
  <si>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</si>
  <si>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</si>
  <si>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</si>
  <si>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</si>
  <si>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</si>
  <si>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</si>
  <si>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</si>
  <si>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</si>
  <si>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</si>
  <si>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</si>
  <si>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</si>
  <si>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</si>
  <si>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</si>
  <si>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</si>
  <si>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</si>
  <si>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</si>
  <si>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</si>
  <si>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</si>
  <si>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</si>
  <si>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</si>
  <si>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</si>
  <si>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</si>
  <si>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</si>
  <si>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</si>
  <si>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</si>
  <si>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</si>
  <si>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</si>
  <si>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</si>
  <si>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</si>
  <si>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</si>
  <si>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</si>
  <si>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</si>
  <si>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</si>
  <si>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</si>
  <si>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</si>
  <si>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</si>
  <si>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</si>
  <si>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</si>
  <si>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</si>
  <si>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</si>
  <si>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</si>
  <si>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</si>
  <si>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</si>
  <si>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</si>
  <si>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</si>
  <si>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</si>
  <si>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</si>
  <si>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</si>
  <si>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</si>
  <si>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</si>
  <si>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</si>
  <si>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</si>
  <si>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</si>
  <si>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</si>
  <si>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</si>
  <si>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</si>
  <si>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</si>
  <si>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</si>
  <si>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</si>
  <si>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</si>
  <si>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</si>
  <si>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</si>
  <si>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</si>
  <si>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</si>
  <si>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</si>
  <si>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</si>
  <si>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</si>
  <si>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</si>
  <si>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</si>
  <si>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</si>
  <si>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</si>
  <si>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</si>
  <si>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</si>
  <si>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</si>
  <si>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</si>
  <si>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</si>
  <si>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</si>
  <si>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</si>
  <si>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</si>
  <si>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</si>
  <si>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</si>
  <si>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</si>
  <si>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</si>
  <si>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</si>
  <si>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</si>
  <si>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</si>
  <si>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</si>
  <si>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</si>
  <si>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</si>
  <si>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</si>
  <si>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</si>
  <si>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</si>
  <si>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</si>
  <si>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</si>
  <si>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</si>
  <si>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</si>
  <si>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</si>
  <si>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</si>
  <si>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</si>
  <si>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</si>
  <si>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</si>
  <si>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</si>
  <si>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</si>
  <si>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</si>
  <si>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</si>
  <si>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</si>
  <si>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</si>
  <si>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</si>
  <si>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</si>
  <si>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</si>
  <si>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</si>
  <si>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</si>
  <si>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</si>
  <si>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</si>
  <si>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</si>
  <si>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</si>
  <si>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</si>
  <si>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</si>
  <si>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</si>
  <si>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</si>
  <si>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</si>
  <si>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</si>
  <si>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</si>
  <si>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</si>
  <si>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</si>
  <si>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</si>
  <si>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</si>
  <si>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</si>
  <si>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</si>
  <si>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</si>
  <si>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</si>
  <si>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</si>
  <si>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</si>
  <si>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</si>
  <si>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</si>
  <si>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</si>
  <si>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</si>
  <si>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</si>
  <si>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</si>
  <si>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</si>
  <si>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</si>
  <si>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</si>
  <si>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</si>
  <si>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</si>
  <si>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</si>
  <si>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</si>
  <si>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</si>
  <si>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</si>
  <si>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</si>
  <si>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</si>
  <si>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</si>
  <si>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</si>
  <si>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</si>
  <si>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</si>
  <si>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</si>
  <si>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</si>
  <si>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</si>
  <si>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</si>
  <si>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</si>
  <si>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</si>
  <si>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</si>
  <si>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</si>
  <si>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</si>
  <si>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</si>
  <si>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</si>
  <si>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</si>
  <si>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</si>
  <si>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</si>
  <si>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</si>
  <si>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</si>
  <si>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</si>
  <si>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</si>
  <si>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</si>
  <si>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</si>
  <si>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</si>
  <si>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</si>
  <si>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</si>
  <si>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</si>
  <si>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</si>
  <si>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</si>
  <si>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</si>
  <si>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</si>
  <si>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</si>
  <si>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</si>
  <si>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</si>
  <si>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</si>
  <si>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</si>
  <si>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</si>
  <si>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</si>
  <si>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</si>
  <si>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</si>
  <si>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</si>
  <si>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</si>
  <si>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</si>
  <si>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</si>
  <si>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</si>
  <si>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</si>
  <si>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</si>
  <si>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</si>
  <si>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</si>
  <si>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</si>
  <si>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</si>
  <si>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</si>
  <si>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</si>
  <si>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</si>
  <si>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</si>
  <si>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</si>
  <si>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</si>
  <si>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</si>
  <si>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</si>
  <si>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</si>
  <si>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</si>
  <si>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</si>
  <si>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</si>
  <si>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</si>
  <si>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</si>
  <si>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</si>
  <si>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</si>
  <si>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</si>
  <si>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</si>
  <si>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</si>
  <si>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</si>
  <si>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</si>
  <si>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</si>
  <si>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</si>
  <si>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</si>
  <si>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</si>
  <si>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</si>
  <si>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</si>
  <si>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</si>
  <si>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</si>
  <si>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</si>
  <si>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</si>
  <si>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</si>
  <si>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</si>
  <si>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</si>
  <si>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</si>
  <si>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</si>
  <si>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</si>
  <si>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</si>
  <si>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</si>
  <si>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</si>
  <si>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</si>
  <si>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</si>
  <si>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</si>
  <si>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</si>
  <si>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</si>
  <si>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</si>
  <si>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</si>
  <si>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</si>
  <si>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</si>
  <si>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</si>
  <si>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</si>
  <si>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</si>
  <si>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</si>
  <si>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</si>
  <si>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</si>
  <si>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</si>
  <si>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</si>
  <si>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</si>
  <si>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</si>
  <si>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</si>
  <si>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</si>
  <si>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</si>
  <si>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</si>
  <si>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</si>
  <si>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</si>
  <si>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</si>
  <si>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</si>
  <si>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</si>
  <si>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</si>
  <si>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</si>
  <si>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</si>
  <si>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</si>
  <si>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</si>
  <si>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</si>
  <si>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</si>
  <si>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</si>
  <si>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</si>
  <si>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</si>
  <si>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</si>
  <si>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</si>
  <si>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</si>
  <si>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</si>
  <si>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</si>
  <si>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</si>
  <si>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</si>
  <si>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</si>
  <si>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</si>
  <si>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</si>
  <si>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</si>
  <si>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</si>
  <si>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</si>
  <si>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</si>
  <si>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</si>
  <si>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</si>
  <si>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</si>
  <si>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</si>
  <si>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</si>
  <si>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</si>
  <si>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</si>
  <si>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</si>
  <si>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</si>
  <si>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</si>
  <si>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</si>
  <si>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</si>
  <si>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</si>
  <si>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</si>
  <si>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</si>
  <si>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</si>
  <si>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</si>
  <si>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</si>
  <si>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</si>
  <si>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</si>
  <si>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</si>
  <si>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</si>
  <si>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</si>
  <si>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</si>
  <si>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</si>
  <si>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</si>
  <si>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</si>
  <si>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</si>
  <si>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</si>
  <si>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</si>
  <si>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</si>
  <si>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</si>
  <si>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</si>
  <si>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</si>
  <si>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</si>
  <si>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</si>
  <si>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</si>
  <si>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</si>
  <si>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</si>
  <si>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</si>
  <si>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</si>
  <si>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</si>
  <si>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</si>
  <si>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</si>
  <si>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</si>
  <si>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</si>
  <si>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</si>
  <si>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</si>
  <si>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</si>
  <si>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</si>
  <si>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</si>
  <si>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</si>
  <si>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</si>
  <si>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</si>
  <si>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</si>
  <si>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</si>
  <si>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</si>
  <si>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</si>
  <si>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</si>
  <si>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</si>
  <si>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</si>
  <si>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</si>
  <si>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</si>
  <si>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</si>
  <si>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</si>
  <si>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</si>
  <si>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</si>
  <si>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</si>
  <si>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</si>
  <si>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</si>
  <si>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</si>
  <si>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</si>
  <si>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</si>
  <si>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</si>
  <si>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</si>
  <si>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</si>
  <si>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</si>
  <si>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</si>
  <si>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</si>
  <si>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</si>
  <si>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</si>
  <si>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</si>
  <si>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</si>
  <si>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</si>
  <si>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</si>
  <si>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</si>
  <si>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</si>
  <si>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</si>
  <si>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</si>
  <si>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</si>
  <si>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</si>
  <si>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</si>
  <si>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</si>
  <si>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</si>
  <si>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</si>
  <si>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</si>
  <si>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</si>
  <si>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</si>
  <si>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</si>
  <si>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</si>
  <si>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</si>
  <si>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</si>
  <si>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</si>
  <si>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</si>
  <si>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</si>
  <si>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</si>
  <si>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</si>
  <si>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</si>
  <si>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</si>
  <si>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</si>
  <si>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</si>
  <si>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</si>
  <si>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</si>
  <si>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</si>
  <si>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</si>
  <si>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</si>
  <si>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</si>
  <si>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</si>
  <si>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</si>
  <si>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</si>
  <si>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</si>
  <si>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</si>
  <si>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</si>
  <si>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</si>
  <si>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</si>
  <si>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</si>
  <si>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</si>
  <si>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</si>
  <si>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</si>
  <si>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</si>
  <si>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</si>
  <si>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</si>
  <si>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</si>
  <si>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</si>
  <si>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</si>
  <si>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</si>
  <si>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</si>
  <si>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</si>
  <si>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</si>
  <si>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</si>
  <si>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</si>
  <si>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</si>
  <si>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</si>
  <si>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</si>
  <si>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</si>
  <si>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</si>
  <si>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</si>
  <si>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</si>
  <si>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</si>
  <si>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</si>
  <si>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</si>
  <si>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</si>
  <si>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</si>
  <si>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</si>
  <si>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</si>
  <si>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</si>
  <si>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</si>
  <si>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</si>
  <si>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</si>
  <si>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</si>
  <si>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</si>
  <si>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</si>
  <si>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</si>
  <si>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</si>
  <si>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</si>
  <si>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</si>
  <si>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</si>
  <si>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</si>
  <si>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</si>
  <si>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</si>
  <si>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</si>
  <si>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</si>
  <si>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</si>
  <si>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</si>
  <si>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</si>
  <si>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</si>
  <si>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</si>
  <si>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</si>
  <si>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</si>
  <si>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</si>
  <si>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</si>
  <si>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</si>
  <si>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</si>
  <si>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</si>
  <si>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</si>
  <si>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</si>
  <si>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</si>
  <si>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</si>
  <si>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</si>
  <si>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</si>
  <si>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</si>
  <si>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</si>
  <si>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</si>
  <si>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</si>
  <si>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</si>
  <si>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</si>
  <si>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</si>
  <si>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</si>
  <si>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</si>
  <si>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</si>
  <si>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</si>
  <si>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</si>
  <si>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</si>
  <si>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</si>
  <si>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</si>
  <si>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</si>
  <si>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</si>
  <si>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</si>
  <si>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</si>
  <si>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</si>
  <si>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</si>
  <si>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</si>
  <si>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</si>
  <si>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</si>
  <si>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</si>
  <si>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</si>
  <si>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</si>
  <si>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</si>
  <si>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</si>
  <si>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</si>
  <si>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</si>
  <si>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</si>
  <si>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</si>
  <si>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</si>
  <si>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</si>
  <si>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</si>
  <si>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</si>
  <si>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</si>
  <si>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</si>
  <si>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</si>
  <si>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</si>
  <si>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</si>
  <si>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</si>
  <si>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</si>
  <si>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</si>
  <si>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</si>
  <si>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</si>
  <si>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</si>
  <si>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</si>
  <si>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</si>
  <si>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</si>
  <si>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</si>
  <si>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</si>
  <si>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</si>
  <si>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</si>
  <si>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</si>
  <si>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</si>
  <si>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</si>
  <si>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</si>
  <si>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</si>
  <si>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</si>
  <si>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</si>
  <si>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</si>
  <si>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</si>
  <si>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</si>
  <si>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</si>
  <si>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</si>
  <si>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</si>
  <si>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</si>
  <si>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</si>
  <si>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</si>
  <si>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</si>
  <si>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</si>
  <si>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</si>
  <si>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</si>
  <si>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</si>
  <si>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</si>
  <si>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</si>
  <si>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</si>
  <si>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</si>
  <si>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</si>
  <si>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</si>
  <si>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</si>
  <si>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</si>
  <si>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</si>
  <si>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</si>
  <si>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</si>
  <si>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</si>
  <si>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</si>
  <si>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</si>
  <si>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</si>
  <si>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</si>
  <si>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</si>
  <si>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</si>
  <si>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</si>
  <si>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</si>
  <si>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</si>
  <si>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</si>
  <si>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</si>
  <si>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</si>
  <si>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</si>
  <si>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</si>
  <si>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</si>
  <si>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</si>
  <si>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</si>
  <si>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</si>
  <si>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</si>
  <si>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</si>
  <si>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</si>
  <si>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</si>
  <si>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</si>
  <si>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</si>
  <si>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</si>
  <si>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</si>
  <si>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</si>
  <si>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</si>
  <si>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</si>
  <si>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</si>
  <si>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</si>
  <si>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</si>
  <si>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</si>
  <si>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</si>
  <si>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</si>
  <si>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</si>
  <si>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</si>
  <si>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</si>
  <si>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</si>
  <si>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</si>
  <si>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</si>
  <si>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</si>
  <si>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</si>
  <si>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</si>
  <si>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</si>
  <si>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</si>
  <si>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</si>
  <si>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</si>
  <si>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</si>
  <si>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</si>
  <si>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</si>
  <si>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</si>
  <si>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</si>
  <si>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</si>
  <si>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</si>
  <si>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</si>
  <si>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</si>
  <si>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</si>
  <si>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</si>
  <si>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</si>
  <si>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</si>
  <si>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</si>
  <si>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</si>
  <si>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</si>
  <si>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</si>
  <si>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</si>
  <si>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</si>
  <si>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</si>
  <si>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</si>
  <si>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</si>
  <si>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</si>
  <si>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</si>
  <si>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</si>
  <si>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</si>
  <si>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</si>
  <si>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</si>
  <si>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</si>
  <si>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</si>
  <si>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</si>
  <si>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</si>
  <si>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</si>
  <si>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</si>
  <si>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</si>
  <si>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</si>
  <si>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</si>
  <si>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</si>
  <si>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</si>
  <si>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</si>
  <si>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</si>
  <si>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</si>
  <si>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</si>
  <si>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</si>
  <si>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</si>
  <si>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</si>
  <si>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</si>
  <si>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</si>
  <si>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</si>
  <si>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</si>
  <si>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</si>
  <si>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</si>
  <si>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</si>
  <si>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</si>
  <si>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</si>
  <si>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</si>
  <si>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</si>
  <si>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</si>
  <si>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</si>
  <si>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</si>
  <si>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</si>
  <si>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</si>
  <si>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</si>
  <si>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</si>
  <si>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</si>
  <si>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</si>
  <si>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</si>
  <si>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</si>
  <si>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</si>
  <si>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</si>
  <si>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</si>
  <si>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</si>
  <si>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</si>
  <si>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</si>
  <si>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</si>
  <si>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</si>
  <si>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</si>
  <si>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</si>
  <si>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</si>
  <si>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</si>
  <si>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</si>
  <si>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</si>
  <si>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</si>
  <si>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</si>
  <si>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</si>
  <si>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</si>
  <si>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</si>
  <si>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</si>
  <si>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</si>
  <si>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</si>
  <si>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</si>
  <si>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</si>
  <si>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</si>
  <si>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</si>
  <si>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</si>
  <si>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</si>
  <si>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</si>
  <si>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</si>
  <si>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</si>
  <si>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</si>
  <si>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</si>
  <si>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</si>
  <si>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</si>
  <si>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</si>
  <si>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</si>
  <si>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</si>
  <si>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</si>
  <si>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</si>
  <si>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</si>
  <si>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</si>
  <si>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</si>
  <si>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</si>
  <si>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</si>
  <si>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</si>
  <si>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</si>
  <si>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</si>
  <si>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</si>
  <si>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</si>
  <si>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</si>
  <si>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</si>
  <si>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</si>
  <si>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</si>
  <si>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</si>
  <si>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</si>
  <si>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</si>
  <si>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</si>
  <si>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</si>
  <si>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</si>
  <si>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</si>
  <si>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</si>
  <si>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</si>
  <si>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</si>
  <si>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</si>
  <si>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</si>
  <si>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</si>
  <si>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</si>
  <si>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</si>
  <si>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</si>
  <si>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</si>
  <si>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</si>
  <si>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</si>
  <si>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</si>
  <si>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</si>
  <si>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</si>
  <si>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</si>
  <si>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</si>
  <si>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</si>
  <si>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</si>
  <si>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</si>
  <si>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</si>
  <si>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</si>
  <si>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</si>
  <si>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</si>
  <si>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</si>
  <si>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</si>
  <si>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</si>
  <si>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</si>
  <si>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</si>
  <si>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</si>
  <si>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</si>
  <si>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</si>
  <si>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</si>
  <si>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</si>
  <si>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</si>
  <si>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</si>
  <si>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</si>
  <si>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</si>
  <si>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</si>
  <si>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</si>
  <si>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</si>
  <si>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</si>
  <si>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</si>
  <si>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</si>
  <si>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</si>
  <si>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</si>
  <si>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</si>
  <si>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</si>
  <si>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</si>
  <si>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</si>
  <si>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</si>
  <si>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</si>
  <si>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</si>
  <si>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</si>
  <si>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</si>
  <si>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</si>
  <si>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</si>
  <si>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</si>
  <si>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</si>
  <si>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</si>
  <si>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</si>
  <si>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</si>
  <si>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</si>
  <si>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</si>
  <si>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</si>
  <si>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</si>
  <si>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</si>
  <si>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</si>
  <si>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</si>
  <si>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</si>
  <si>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</si>
  <si>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</si>
  <si>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</si>
  <si>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</si>
  <si>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</si>
  <si>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</si>
  <si>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</si>
  <si>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</si>
  <si>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</si>
  <si>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</si>
  <si>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</si>
  <si>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</si>
  <si>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</si>
  <si>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</si>
  <si>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</si>
  <si>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</si>
  <si>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</si>
  <si>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</si>
  <si>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</si>
  <si>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</si>
  <si>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</si>
  <si>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</si>
  <si>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</si>
  <si>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</si>
  <si>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</si>
  <si>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</si>
  <si>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</si>
  <si>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</si>
  <si>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</si>
  <si>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</si>
  <si>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</si>
  <si>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</si>
  <si>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</si>
  <si>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</si>
  <si>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</si>
  <si>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</si>
  <si>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</si>
  <si>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</si>
  <si>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</si>
  <si>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</si>
  <si>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</si>
  <si>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</si>
  <si>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</si>
  <si>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</si>
  <si>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</si>
  <si>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</si>
  <si>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</si>
  <si>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</si>
  <si>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</si>
  <si>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</si>
  <si>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</si>
  <si>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</si>
  <si>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</si>
  <si>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</si>
  <si>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</si>
  <si>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</si>
  <si>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</si>
  <si>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</si>
  <si>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</si>
  <si>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</si>
  <si>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</si>
  <si>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</si>
  <si>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</si>
  <si>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</si>
  <si>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</si>
  <si>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</si>
  <si>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</si>
  <si>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</si>
  <si>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</si>
  <si>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</si>
  <si>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</si>
  <si>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</si>
  <si>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</si>
  <si>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</si>
  <si>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</si>
  <si>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</si>
  <si>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</si>
  <si>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</si>
  <si>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</si>
  <si>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</si>
  <si>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</si>
  <si>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</si>
  <si>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</si>
  <si>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</si>
  <si>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</si>
  <si>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</si>
  <si>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</si>
  <si>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</si>
  <si>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</si>
  <si>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</si>
  <si>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</si>
  <si>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</si>
  <si>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</si>
  <si>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</si>
  <si>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</si>
  <si>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</si>
  <si>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</si>
  <si>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</si>
  <si>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</si>
  <si>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</si>
  <si>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</si>
  <si>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</si>
  <si>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</si>
  <si>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</si>
  <si>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</si>
  <si>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</si>
  <si>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</si>
  <si>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</si>
  <si>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</si>
  <si>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</si>
  <si>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</si>
  <si>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</si>
  <si>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</si>
  <si>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</si>
  <si>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</si>
  <si>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</si>
  <si>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</si>
  <si>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</si>
  <si>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</si>
  <si>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</si>
  <si>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</si>
  <si>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</si>
  <si>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</si>
  <si>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</si>
  <si>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</si>
  <si>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</si>
  <si>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</si>
  <si>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</si>
  <si>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</si>
  <si>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</si>
  <si>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</si>
  <si>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</si>
  <si>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</si>
  <si>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</si>
  <si>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</si>
  <si>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</si>
  <si>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</si>
  <si>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</si>
  <si>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</si>
  <si>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</si>
  <si>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</si>
  <si>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</si>
  <si>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</si>
  <si>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</si>
  <si>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</si>
  <si>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</si>
  <si>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</si>
  <si>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</si>
  <si>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</si>
  <si>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</si>
  <si>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</si>
  <si>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</si>
  <si>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</si>
  <si>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</si>
  <si>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</si>
  <si>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</si>
  <si>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</si>
  <si>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</si>
  <si>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</si>
  <si>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</si>
  <si>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</si>
  <si>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</si>
  <si>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</si>
  <si>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</si>
  <si>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</si>
  <si>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</si>
  <si>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</si>
  <si>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</si>
  <si>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</si>
  <si>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</si>
  <si>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</si>
  <si>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</si>
  <si>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</si>
  <si>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</si>
  <si>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</si>
  <si>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</si>
  <si>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</si>
  <si>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</si>
  <si>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</si>
  <si>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</si>
  <si>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</si>
  <si>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</si>
  <si>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</si>
  <si>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</si>
  <si>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</si>
  <si>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</si>
  <si>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</si>
  <si>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</si>
  <si>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</si>
  <si>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</si>
  <si>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</si>
  <si>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</si>
  <si>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</si>
  <si>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</si>
  <si>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</si>
  <si>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</si>
  <si>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</si>
  <si>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</si>
  <si>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</si>
  <si>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</si>
  <si>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</si>
  <si>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</si>
  <si>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</si>
  <si>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</si>
  <si>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</si>
  <si>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</si>
  <si>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</si>
  <si>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</si>
  <si>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</si>
  <si>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</si>
  <si>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</si>
  <si>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</si>
  <si>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</si>
  <si>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</si>
  <si>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</si>
  <si>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</si>
  <si>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</si>
  <si>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</si>
  <si>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</si>
  <si>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</si>
  <si>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</si>
  <si>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</si>
  <si>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</si>
  <si>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</si>
  <si>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</si>
  <si>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</si>
  <si>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</si>
  <si>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</si>
  <si>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</si>
  <si>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</si>
  <si>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</si>
  <si>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</si>
  <si>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</si>
  <si>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</si>
  <si>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</si>
  <si>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</si>
  <si>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</si>
  <si>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</si>
  <si>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</si>
  <si>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</si>
  <si>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</si>
  <si>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</si>
  <si>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</si>
  <si>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</si>
  <si>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</si>
  <si>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</si>
  <si>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</si>
  <si>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</si>
  <si>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</si>
  <si>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</si>
  <si>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</si>
  <si>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</si>
  <si>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</si>
  <si>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</si>
  <si>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</si>
  <si>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</si>
  <si>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</si>
  <si>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</si>
  <si>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</si>
  <si>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</si>
  <si>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</si>
  <si>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</si>
  <si>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</si>
  <si>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</si>
  <si>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</si>
  <si>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</si>
  <si>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</si>
  <si>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</si>
  <si>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</si>
  <si>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</si>
  <si>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</si>
  <si>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</si>
  <si>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</si>
  <si>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</si>
  <si>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</si>
  <si>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</si>
  <si>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</si>
  <si>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</si>
  <si>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</si>
  <si>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</si>
  <si>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</si>
  <si>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</si>
  <si>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</si>
  <si>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</si>
  <si>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</si>
  <si>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</si>
  <si>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</si>
  <si>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</si>
  <si>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</si>
  <si>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</si>
  <si>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</si>
  <si>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</si>
  <si>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</si>
  <si>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</si>
  <si>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</si>
  <si>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</si>
  <si>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</si>
  <si>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</si>
  <si>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</si>
  <si>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</si>
  <si>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</si>
  <si>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</si>
  <si>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</si>
  <si>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</si>
  <si>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</si>
  <si>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</si>
  <si>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</si>
  <si>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</si>
  <si>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</si>
  <si>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</si>
  <si>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</si>
  <si>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</si>
  <si>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</si>
  <si>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</si>
  <si>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</si>
  <si>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</si>
  <si>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</si>
  <si>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</si>
  <si>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</si>
  <si>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</si>
  <si>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</si>
  <si>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</si>
  <si>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</si>
  <si>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</si>
  <si>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</si>
  <si>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</si>
  <si>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</si>
  <si>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</si>
  <si>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</si>
  <si>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</si>
  <si>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</si>
  <si>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</si>
  <si>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</si>
  <si>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</si>
  <si>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</si>
  <si>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</si>
  <si>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</si>
  <si>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</si>
  <si>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</si>
  <si>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</si>
  <si>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</si>
  <si>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</si>
  <si>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</si>
  <si>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</si>
  <si>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</si>
  <si>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</si>
  <si>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</si>
  <si>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</si>
  <si>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</si>
  <si>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</si>
  <si>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</si>
  <si>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</si>
  <si>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</si>
  <si>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</si>
  <si>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</si>
  <si>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</si>
  <si>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</si>
  <si>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</si>
  <si>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</si>
  <si>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</si>
  <si>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</si>
  <si>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</si>
  <si>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</si>
  <si>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</si>
  <si>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</si>
  <si>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</si>
  <si>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</si>
  <si>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</si>
  <si>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</si>
  <si>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</si>
  <si>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</si>
  <si>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</si>
  <si>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</si>
  <si>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</si>
  <si>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</si>
  <si>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</si>
  <si>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</si>
  <si>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</si>
  <si>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</si>
  <si>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</si>
  <si>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</si>
  <si>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</si>
  <si>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</si>
  <si>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</si>
  <si>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</si>
  <si>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</si>
  <si>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</si>
  <si>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</si>
  <si>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</si>
  <si>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</si>
  <si>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</si>
  <si>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</si>
  <si>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</si>
  <si>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</si>
  <si>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</si>
  <si>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</si>
  <si>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</si>
  <si>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</si>
  <si>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</si>
  <si>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</si>
  <si>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</si>
  <si>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</si>
  <si>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</si>
  <si>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</si>
  <si>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</si>
  <si>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</si>
  <si>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</si>
  <si>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</si>
  <si>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</si>
  <si>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</si>
  <si>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</si>
  <si>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</si>
  <si>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</si>
  <si>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</si>
  <si>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</si>
  <si>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</si>
  <si>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</si>
  <si>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</si>
  <si>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</si>
  <si>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</si>
  <si>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</si>
  <si>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</si>
  <si>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</si>
  <si>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</si>
  <si>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</si>
  <si>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</si>
  <si>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</si>
  <si>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</si>
  <si>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</si>
  <si>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</si>
  <si>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</si>
  <si>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</si>
  <si>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</si>
  <si>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</si>
  <si>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</si>
  <si>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</si>
  <si>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</si>
  <si>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</si>
  <si>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</si>
  <si>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</si>
  <si>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</si>
  <si>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</si>
  <si>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</si>
  <si>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</si>
  <si>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</si>
  <si>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</si>
  <si>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</si>
  <si>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</si>
  <si>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</si>
  <si>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</si>
  <si>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</si>
  <si>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</si>
  <si>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</si>
  <si>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</si>
  <si>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</si>
  <si>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</si>
  <si>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</si>
  <si>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</si>
  <si>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</si>
  <si>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</si>
  <si>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</si>
  <si>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</si>
  <si>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</si>
  <si>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</si>
  <si>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</si>
  <si>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</si>
  <si>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</si>
  <si>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</si>
  <si>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</si>
  <si>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</si>
  <si>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</si>
  <si>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</si>
  <si>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</si>
  <si>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</si>
  <si>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</si>
  <si>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</si>
  <si>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</si>
  <si>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</si>
  <si>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</si>
  <si>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</si>
  <si>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</si>
  <si>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</si>
  <si>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</si>
  <si>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</si>
  <si>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</si>
  <si>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</si>
  <si>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</si>
  <si>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</si>
  <si>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</si>
  <si>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</si>
  <si>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</si>
  <si>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</si>
  <si>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</si>
  <si>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</si>
  <si>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</si>
  <si>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</si>
  <si>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</si>
  <si>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</si>
  <si>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</si>
  <si>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</si>
  <si>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</si>
  <si>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</si>
  <si>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</si>
  <si>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</si>
  <si>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</si>
  <si>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</si>
  <si>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</si>
  <si>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</si>
  <si>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</si>
  <si>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</si>
  <si>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</si>
  <si>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</si>
  <si>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</si>
  <si>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</si>
  <si>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</si>
  <si>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</si>
  <si>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</si>
  <si>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</si>
  <si>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</si>
  <si>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</si>
  <si>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</si>
  <si>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</si>
  <si>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</si>
  <si>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</si>
  <si>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</si>
  <si>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</si>
  <si>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</si>
  <si>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</si>
  <si>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</si>
  <si>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</si>
  <si>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</si>
  <si>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</si>
  <si>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</si>
  <si>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</si>
  <si>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</si>
  <si>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</si>
  <si>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</si>
  <si>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</si>
  <si>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</si>
  <si>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</si>
  <si>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</si>
  <si>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</si>
  <si>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</si>
  <si>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</si>
  <si>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</si>
  <si>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</si>
  <si>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</si>
  <si>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</si>
  <si>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</si>
  <si>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</si>
  <si>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</si>
  <si>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</si>
  <si>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</si>
  <si>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</si>
  <si>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</si>
  <si>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</si>
  <si>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</si>
  <si>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</si>
  <si>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</si>
  <si>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</si>
  <si>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</si>
  <si>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</si>
  <si>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</si>
  <si>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</si>
  <si>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</si>
  <si>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</si>
  <si>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</si>
  <si>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</si>
  <si>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</si>
  <si>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</si>
  <si>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</si>
  <si>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</si>
  <si>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</si>
  <si>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</si>
  <si>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</si>
  <si>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</si>
  <si>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</si>
  <si>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</si>
  <si>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</si>
  <si>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</si>
  <si>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</si>
  <si>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</si>
  <si>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</si>
  <si>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</si>
  <si>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</si>
  <si>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</si>
  <si>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</si>
  <si>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</si>
  <si>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</si>
  <si>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</si>
  <si>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</si>
  <si>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</si>
  <si>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</si>
  <si>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</si>
  <si>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</si>
  <si>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</si>
  <si>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</si>
  <si>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</si>
  <si>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</si>
  <si>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</si>
  <si>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</si>
  <si>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</si>
  <si>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</si>
  <si>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</si>
  <si>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</si>
  <si>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</si>
  <si>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</si>
  <si>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</si>
  <si>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</si>
  <si>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</si>
  <si>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</si>
  <si>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</si>
  <si>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</si>
  <si>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</si>
  <si>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</si>
  <si>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</si>
  <si>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</si>
  <si>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</si>
  <si>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</si>
  <si>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</si>
  <si>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</si>
  <si>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</si>
  <si>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</si>
  <si>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</si>
  <si>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</si>
  <si>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</si>
  <si>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</si>
  <si>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</si>
  <si>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</si>
  <si>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</si>
  <si>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</si>
  <si>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</si>
  <si>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</si>
  <si>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</si>
  <si>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</si>
  <si>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</si>
  <si>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</si>
  <si>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</si>
  <si>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</si>
  <si>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</si>
  <si>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</si>
  <si>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</si>
  <si>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</si>
  <si>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</si>
  <si>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</si>
  <si>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</si>
  <si>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</si>
  <si>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</si>
  <si>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</si>
  <si>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</si>
  <si>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</si>
  <si>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</si>
  <si>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</si>
  <si>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</si>
  <si>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</si>
  <si>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</si>
  <si>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</si>
  <si>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</si>
  <si>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</si>
  <si>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</si>
  <si>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</si>
  <si>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</si>
  <si>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</si>
  <si>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</si>
  <si>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</si>
  <si>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</si>
  <si>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</si>
  <si>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</si>
  <si>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</si>
  <si>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</si>
  <si>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</si>
  <si>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</si>
  <si>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</si>
  <si>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</si>
  <si>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</si>
  <si>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</si>
  <si>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</si>
  <si>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</si>
  <si>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</si>
  <si>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</si>
  <si>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</si>
  <si>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</si>
  <si>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</si>
  <si>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</si>
  <si>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</si>
  <si>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</si>
  <si>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</si>
  <si>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</si>
  <si>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</si>
  <si>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</si>
  <si>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</si>
  <si>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</si>
  <si>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</si>
  <si>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</si>
  <si>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</si>
  <si>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</si>
  <si>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</si>
  <si>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</si>
  <si>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</si>
  <si>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</si>
  <si>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</si>
  <si>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</si>
  <si>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</si>
  <si>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</si>
  <si>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</si>
  <si>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</si>
  <si>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</si>
  <si>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</si>
  <si>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</si>
  <si>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</si>
  <si>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</si>
  <si>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</si>
  <si>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</si>
  <si>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</si>
  <si>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</si>
  <si>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</si>
  <si>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</si>
  <si>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</si>
  <si>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</si>
  <si>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</si>
  <si>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</si>
  <si>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</si>
  <si>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</si>
  <si>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</si>
  <si>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</si>
  <si>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</si>
  <si>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</si>
  <si>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</si>
  <si>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</si>
  <si>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</si>
  <si>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</si>
  <si>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</si>
  <si>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</si>
  <si>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</si>
  <si>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</si>
  <si>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</si>
  <si>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</si>
  <si>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</si>
  <si>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</si>
  <si>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</si>
  <si>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</si>
  <si>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</si>
  <si>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</si>
  <si>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</si>
  <si>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</si>
  <si>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</si>
  <si>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</si>
  <si>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</si>
  <si>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</si>
  <si>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</si>
  <si>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</si>
  <si>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</si>
  <si>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</si>
  <si>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</si>
  <si>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</si>
  <si>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</si>
  <si>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</si>
  <si>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</si>
  <si>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</si>
  <si>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</si>
  <si>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</si>
  <si>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</si>
  <si>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</si>
  <si>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</si>
  <si>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</si>
  <si>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</si>
  <si>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</si>
  <si>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</si>
  <si>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</si>
  <si>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</si>
  <si>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</si>
  <si>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</si>
  <si>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</si>
  <si>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</si>
  <si>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</si>
  <si>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</si>
  <si>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</si>
  <si>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</si>
  <si>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</si>
  <si>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</si>
  <si>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</si>
  <si>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</si>
  <si>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</si>
  <si>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</si>
  <si>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</si>
  <si>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</si>
  <si>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</si>
  <si>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</si>
  <si>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</si>
  <si>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</si>
  <si>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</si>
  <si>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</si>
  <si>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</si>
  <si>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</si>
  <si>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</si>
  <si>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</si>
  <si>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</si>
  <si>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</si>
  <si>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</si>
  <si>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</si>
  <si>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</si>
  <si>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</si>
  <si>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</si>
  <si>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</si>
  <si>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</si>
  <si>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</si>
  <si>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</si>
  <si>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</si>
  <si>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</si>
  <si>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</si>
  <si>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</si>
  <si>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</si>
  <si>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</si>
  <si>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</si>
  <si>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</si>
  <si>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</si>
  <si>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</si>
  <si>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</si>
  <si>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</si>
  <si>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</si>
  <si>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</si>
  <si>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</si>
  <si>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</si>
  <si>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</si>
  <si>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</si>
  <si>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</si>
  <si>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</si>
  <si>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</si>
  <si>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</si>
  <si>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</si>
  <si>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</si>
  <si>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</si>
  <si>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</si>
  <si>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</si>
  <si>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</si>
  <si>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</si>
  <si>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</si>
  <si>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</si>
  <si>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</si>
  <si>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</si>
  <si>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</si>
  <si>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</si>
  <si>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</si>
  <si>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</si>
  <si>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</si>
  <si>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</si>
  <si>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</si>
  <si>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</si>
  <si>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</si>
  <si>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</si>
  <si>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</si>
  <si>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</si>
  <si>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</si>
  <si>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</si>
  <si>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</si>
  <si>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</si>
  <si>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</si>
  <si>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</si>
  <si>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</si>
  <si>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</si>
  <si>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</si>
  <si>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</si>
  <si>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</si>
  <si>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</si>
  <si>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</si>
  <si>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</si>
  <si>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</si>
  <si>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</si>
  <si>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</si>
  <si>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</si>
  <si>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</si>
  <si>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</si>
  <si>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</si>
  <si>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</si>
  <si>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</si>
  <si>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</si>
  <si>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</si>
  <si>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</si>
  <si>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</si>
  <si>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</si>
  <si>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</si>
  <si>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</si>
  <si>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</si>
  <si>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</si>
  <si>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</si>
  <si>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</si>
  <si>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</si>
  <si>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</si>
  <si>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</si>
  <si>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</si>
  <si>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</si>
  <si>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</si>
  <si>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</si>
  <si>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</si>
  <si>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</si>
  <si>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</si>
  <si>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</si>
  <si>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</si>
  <si>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</si>
  <si>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</si>
  <si>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</si>
  <si>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</si>
  <si>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</si>
  <si>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</si>
  <si>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</si>
  <si>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</si>
  <si>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</si>
  <si>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</si>
  <si>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</si>
  <si>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</si>
  <si>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</si>
  <si>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</si>
  <si>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</si>
  <si>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</si>
  <si>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</si>
  <si>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</si>
  <si>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</si>
  <si>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</si>
  <si>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</si>
  <si>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</si>
  <si>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</si>
  <si>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</si>
  <si>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</si>
  <si>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</si>
  <si>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</si>
  <si>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</si>
  <si>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</si>
  <si>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</si>
  <si>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</si>
  <si>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</si>
  <si>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</si>
  <si>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</si>
  <si>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</si>
  <si>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</si>
  <si>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</si>
  <si>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</si>
  <si>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</si>
  <si>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</si>
  <si>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</si>
  <si>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</si>
  <si>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</si>
  <si>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</si>
  <si>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</si>
  <si>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</si>
  <si>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</si>
  <si>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</si>
  <si>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</si>
  <si>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</si>
  <si>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</si>
  <si>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</si>
  <si>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</si>
  <si>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</si>
  <si>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</si>
  <si>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</si>
  <si>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</si>
  <si>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</si>
  <si>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</si>
  <si>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</si>
  <si>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</si>
  <si>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</si>
  <si>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</si>
  <si>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</si>
  <si>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</si>
  <si>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</si>
  <si>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</si>
  <si>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</si>
  <si>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</si>
  <si>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</si>
  <si>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</si>
  <si>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</si>
  <si>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</si>
  <si>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</si>
  <si>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</si>
  <si>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</si>
  <si>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</si>
  <si>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</si>
  <si>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</si>
  <si>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</si>
  <si>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</si>
  <si>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</si>
  <si>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</si>
  <si>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</si>
  <si>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</si>
  <si>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</si>
  <si>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</si>
  <si>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</si>
  <si>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</si>
  <si>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</si>
  <si>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</si>
  <si>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</si>
  <si>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</si>
  <si>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</si>
  <si>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</si>
  <si>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</si>
  <si>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</si>
  <si>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</si>
  <si>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</si>
  <si>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</si>
  <si>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</si>
  <si>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</si>
  <si>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</si>
  <si>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</si>
  <si>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</si>
  <si>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</si>
  <si>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</si>
  <si>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</si>
  <si>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</si>
  <si>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</si>
  <si>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</si>
  <si>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</si>
  <si>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</si>
  <si>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</si>
  <si>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</si>
  <si>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</si>
  <si>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</si>
  <si>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</si>
  <si>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</si>
  <si>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</si>
  <si>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</si>
  <si>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</si>
  <si>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</si>
  <si>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</si>
  <si>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</si>
  <si>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</si>
  <si>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</si>
  <si>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</si>
  <si>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</si>
  <si>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</si>
  <si>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</si>
  <si>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</si>
  <si>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</si>
  <si>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</si>
  <si>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</si>
  <si>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</si>
  <si>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</si>
  <si>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</si>
  <si>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</si>
  <si>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</si>
  <si>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</si>
  <si>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</si>
  <si>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</si>
  <si>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</si>
  <si>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</si>
  <si>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</si>
  <si>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</si>
  <si>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</si>
  <si>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</si>
  <si>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</si>
  <si>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</si>
  <si>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</si>
  <si>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</si>
  <si>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</si>
  <si>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</si>
  <si>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</si>
  <si>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</si>
  <si>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</si>
  <si>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</si>
  <si>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</si>
  <si>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</si>
  <si>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</si>
  <si>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</si>
  <si>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</si>
  <si>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</si>
  <si>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</si>
  <si>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</si>
  <si>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</si>
  <si>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</si>
  <si>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</si>
  <si>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</si>
  <si>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</si>
  <si>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</si>
  <si>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</si>
  <si>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</si>
  <si>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</si>
  <si>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</si>
  <si>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</si>
  <si>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</si>
  <si>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</si>
  <si>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</si>
  <si>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</si>
  <si>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</si>
  <si>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</si>
  <si>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</si>
  <si>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</si>
  <si>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</si>
  <si>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</si>
  <si>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</si>
  <si>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</si>
  <si>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</si>
  <si>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</si>
  <si>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</si>
  <si>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</si>
  <si>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</si>
  <si>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</si>
  <si>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</si>
  <si>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</si>
  <si>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</si>
  <si>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</si>
  <si>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</si>
  <si>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</si>
  <si>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</si>
  <si>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</si>
  <si>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</si>
  <si>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</si>
  <si>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</si>
  <si>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</si>
  <si>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</si>
  <si>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</si>
  <si>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</si>
  <si>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</si>
  <si>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</si>
  <si>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</si>
  <si>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</si>
  <si>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</si>
  <si>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</si>
  <si>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</si>
  <si>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</si>
  <si>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</si>
  <si>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</si>
  <si>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</si>
  <si>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</si>
  <si>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</si>
  <si>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</si>
  <si>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</si>
  <si>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</si>
  <si>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</si>
  <si>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</si>
  <si>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</si>
  <si>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</si>
  <si>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</si>
  <si>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</si>
  <si>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</si>
  <si>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</si>
  <si>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</si>
  <si>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</si>
  <si>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</si>
  <si>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</si>
  <si>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</si>
  <si>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</si>
  <si>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</si>
  <si>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</si>
  <si>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</si>
  <si>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</si>
  <si>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</si>
  <si>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</si>
  <si>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</si>
  <si>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</si>
  <si>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</si>
  <si>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</si>
  <si>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</si>
  <si>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</si>
  <si>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</si>
  <si>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</si>
  <si>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</si>
  <si>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</si>
  <si>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</si>
  <si>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</si>
  <si>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</si>
  <si>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</si>
  <si>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</si>
  <si>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</si>
  <si>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</si>
  <si>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</si>
  <si>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</si>
  <si>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</si>
  <si>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</si>
  <si>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</si>
  <si>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</si>
  <si>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</si>
  <si>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</si>
  <si>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</si>
  <si>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</si>
  <si>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</si>
  <si>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</si>
  <si>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</si>
  <si>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</si>
  <si>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</si>
  <si>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</si>
  <si>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</si>
  <si>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</si>
  <si>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</si>
  <si>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</si>
  <si>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</si>
  <si>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</si>
  <si>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</si>
  <si>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</si>
  <si>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</si>
  <si>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</si>
  <si>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</si>
  <si>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</si>
  <si>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</si>
  <si>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</si>
  <si>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</si>
  <si>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</si>
  <si>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</si>
  <si>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</si>
  <si>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</si>
  <si>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</si>
  <si>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</si>
  <si>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</si>
  <si>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</si>
  <si>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</si>
  <si>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</si>
  <si>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</si>
  <si>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</si>
  <si>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</si>
  <si>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</si>
  <si>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</si>
  <si>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</si>
  <si>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</si>
  <si>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</si>
  <si>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</si>
  <si>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</si>
  <si>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</si>
  <si>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</si>
  <si>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</si>
  <si>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</si>
  <si>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</si>
  <si>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</si>
  <si>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</si>
  <si>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</si>
  <si>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</si>
  <si>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</si>
  <si>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</si>
  <si>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</si>
  <si>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</si>
  <si>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</si>
  <si>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</si>
  <si>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</si>
  <si>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</si>
  <si>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</si>
  <si>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</si>
  <si>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</si>
  <si>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</si>
  <si>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</si>
  <si>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</si>
  <si>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</si>
  <si>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</si>
  <si>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</si>
  <si>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</si>
  <si>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</si>
  <si>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</si>
  <si>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</si>
  <si>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</si>
  <si>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</si>
  <si>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</si>
  <si>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</si>
  <si>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</si>
  <si>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</si>
  <si>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</si>
  <si>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</si>
  <si>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</si>
  <si>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</si>
  <si>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</si>
  <si>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</si>
  <si>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</si>
  <si>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</si>
  <si>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</si>
  <si>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</si>
  <si>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</si>
  <si>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</si>
  <si>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</si>
  <si>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</si>
  <si>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</si>
  <si>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</si>
  <si>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</si>
  <si>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</si>
  <si>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</si>
  <si>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</si>
  <si>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</si>
  <si>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</si>
  <si>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</si>
  <si>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</si>
  <si>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</si>
  <si>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</si>
  <si>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</si>
  <si>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</si>
  <si>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</si>
  <si>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</si>
  <si>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</si>
  <si>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</si>
  <si>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</si>
  <si>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</si>
  <si>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</si>
  <si>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</si>
  <si>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</si>
  <si>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</si>
  <si>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</si>
  <si>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</si>
  <si>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</si>
  <si>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</si>
  <si>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</si>
  <si>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</si>
  <si>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</si>
  <si>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</si>
  <si>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</si>
  <si>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</si>
  <si>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</si>
  <si>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</si>
  <si>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</si>
  <si>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</si>
  <si>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</si>
  <si>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</si>
  <si>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</si>
  <si>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</si>
  <si>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</si>
  <si>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</si>
  <si>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</si>
  <si>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</si>
  <si>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</si>
  <si>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</si>
  <si>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</si>
  <si>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</si>
  <si>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</si>
  <si>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</si>
  <si>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</si>
  <si>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</si>
  <si>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</si>
  <si>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</si>
  <si>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</si>
  <si>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</si>
  <si>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</si>
  <si>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</si>
  <si>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</si>
  <si>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</si>
  <si>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</si>
  <si>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</si>
  <si>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</si>
  <si>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</si>
  <si>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</si>
  <si>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</si>
  <si>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</si>
  <si>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</si>
  <si>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</si>
  <si>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</si>
  <si>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</si>
  <si>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</si>
  <si>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</si>
  <si>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</si>
  <si>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</si>
  <si>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</si>
  <si>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</si>
  <si>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</si>
  <si>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</si>
  <si>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</si>
  <si>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</si>
  <si>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</si>
  <si>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</si>
  <si>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</si>
  <si>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</si>
  <si>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</si>
  <si>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</si>
  <si>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</si>
  <si>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</si>
  <si>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</si>
  <si>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</si>
  <si>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</si>
  <si>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</si>
  <si>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</si>
  <si>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</si>
  <si>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</si>
  <si>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</si>
  <si>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</si>
  <si>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</si>
  <si>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</si>
  <si>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</si>
  <si>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</si>
  <si>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</si>
  <si>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</si>
  <si>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</si>
  <si>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</si>
  <si>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</si>
  <si>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</si>
  <si>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</si>
  <si>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</si>
  <si>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</si>
  <si>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</si>
  <si>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</si>
  <si>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</si>
  <si>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</si>
  <si>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</si>
  <si>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</si>
  <si>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</si>
  <si>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</si>
  <si>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</si>
  <si>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</si>
  <si>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</si>
  <si>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</si>
  <si>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</si>
  <si>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</si>
  <si>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</si>
  <si>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</si>
  <si>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</si>
  <si>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</si>
  <si>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</si>
  <si>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</si>
  <si>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</si>
  <si>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</si>
  <si>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</si>
  <si>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</si>
  <si>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</si>
  <si>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</si>
  <si>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</si>
  <si>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</si>
  <si>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</si>
  <si>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</si>
  <si>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</si>
  <si>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</si>
  <si>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</si>
  <si>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</si>
  <si>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</si>
  <si>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</si>
  <si>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</si>
  <si>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</si>
  <si>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</si>
  <si>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</si>
  <si>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</si>
  <si>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</si>
  <si>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</si>
  <si>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</si>
  <si>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</si>
  <si>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</si>
  <si>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</si>
  <si>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</si>
  <si>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</si>
  <si>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</si>
  <si>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</si>
  <si>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</si>
  <si>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</si>
  <si>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</si>
  <si>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</si>
  <si>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</si>
  <si>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</si>
  <si>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</si>
  <si>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</si>
  <si>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</si>
  <si>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</si>
  <si>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</si>
  <si>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</si>
  <si>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</si>
  <si>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</si>
  <si>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</si>
  <si>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</si>
  <si>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</si>
  <si>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</si>
  <si>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</si>
  <si>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</si>
  <si>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</si>
  <si>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</si>
  <si>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</si>
  <si>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</si>
  <si>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</si>
  <si>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</si>
  <si>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</si>
  <si>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</si>
  <si>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</si>
  <si>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</si>
  <si>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</si>
  <si>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</si>
  <si>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</si>
  <si>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</si>
  <si>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</si>
  <si>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</si>
  <si>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</si>
  <si>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</si>
  <si>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</si>
  <si>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</si>
  <si>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</si>
  <si>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</si>
  <si>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</si>
  <si>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</si>
  <si>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</si>
  <si>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</si>
  <si>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</si>
  <si>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</si>
  <si>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</si>
  <si>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</si>
  <si>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</si>
  <si>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</si>
  <si>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</si>
  <si>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</si>
  <si>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</si>
  <si>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</si>
  <si>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</si>
  <si>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</si>
  <si>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</si>
  <si>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</si>
  <si>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</si>
  <si>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</si>
  <si>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</si>
  <si>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</si>
  <si>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</si>
  <si>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</si>
  <si>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</si>
  <si>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</si>
  <si>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</si>
  <si>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</si>
  <si>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</si>
  <si>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</si>
  <si>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</si>
  <si>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</si>
  <si>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</si>
  <si>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</si>
  <si>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</si>
  <si>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</si>
  <si>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</si>
  <si>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</si>
  <si>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</si>
  <si>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</si>
  <si>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</si>
  <si>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</si>
  <si>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</si>
  <si>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</si>
  <si>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</si>
  <si>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</si>
  <si>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</si>
  <si>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</si>
  <si>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</si>
  <si>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</si>
  <si>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</si>
  <si>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</si>
  <si>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</si>
  <si>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</si>
  <si>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</si>
  <si>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</si>
  <si>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</si>
  <si>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</si>
  <si>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</si>
  <si>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</si>
  <si>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</si>
  <si>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</si>
  <si>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</si>
  <si>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</si>
  <si>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</si>
  <si>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</si>
  <si>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</si>
  <si>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</si>
  <si>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</si>
  <si>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</si>
  <si>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</si>
  <si>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</si>
  <si>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</si>
  <si>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</si>
  <si>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</si>
  <si>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</si>
  <si>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</si>
  <si>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</si>
  <si>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</si>
  <si>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</si>
  <si>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</si>
  <si>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</si>
  <si>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</si>
  <si>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</si>
  <si>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</si>
  <si>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</si>
  <si>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</si>
  <si>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</si>
  <si>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</si>
  <si>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</si>
  <si>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</si>
  <si>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</si>
  <si>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</si>
  <si>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</si>
  <si>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</si>
  <si>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</si>
  <si>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</si>
  <si>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</si>
  <si>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</si>
  <si>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</si>
  <si>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</si>
  <si>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</si>
  <si>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</si>
  <si>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</si>
  <si>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</si>
  <si>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</si>
  <si>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</si>
  <si>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</si>
  <si>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</si>
  <si>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</si>
  <si>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</si>
  <si>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</si>
  <si>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</si>
  <si>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</si>
  <si>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</si>
  <si>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</si>
  <si>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</si>
  <si>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</si>
  <si>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</si>
  <si>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</si>
  <si>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</si>
  <si>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</si>
  <si>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</si>
  <si>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</si>
  <si>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</si>
  <si>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</si>
  <si>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</si>
  <si>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</si>
  <si>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</si>
  <si>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</si>
  <si>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</si>
  <si>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</si>
  <si>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</si>
  <si>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</si>
  <si>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</si>
  <si>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</si>
  <si>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</si>
  <si>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</si>
  <si>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</si>
  <si>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</si>
  <si>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</si>
  <si>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</si>
  <si>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</si>
  <si>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</si>
  <si>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</si>
  <si>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</si>
  <si>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</si>
  <si>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</si>
  <si>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</si>
  <si>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</si>
  <si>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</si>
  <si>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</si>
  <si>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</si>
  <si>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</si>
  <si>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</si>
  <si>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</si>
  <si>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</si>
  <si>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</si>
  <si>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</si>
  <si>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</si>
  <si>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</si>
  <si>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</si>
  <si>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</si>
  <si>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</si>
  <si>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</si>
  <si>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</si>
  <si>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</si>
  <si>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</si>
  <si>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</si>
  <si>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</si>
  <si>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</si>
  <si>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</si>
  <si>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</si>
  <si>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</si>
  <si>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</si>
  <si>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</si>
  <si>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</si>
  <si>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</si>
  <si>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</si>
  <si>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</si>
  <si>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</si>
  <si>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</si>
  <si>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</si>
  <si>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</si>
  <si>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</si>
  <si>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</si>
  <si>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</si>
  <si>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</si>
  <si>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</si>
  <si>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</si>
  <si>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</si>
  <si>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</si>
  <si>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</si>
  <si>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</si>
  <si>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</si>
  <si>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</si>
  <si>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</si>
  <si>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</si>
  <si>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</si>
  <si>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</si>
  <si>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</si>
  <si>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</si>
  <si>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</si>
  <si>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</si>
  <si>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</si>
  <si>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</si>
  <si>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</si>
  <si>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</si>
  <si>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</si>
  <si>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</si>
  <si>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</si>
  <si>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</si>
  <si>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</si>
  <si>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</si>
  <si>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</si>
  <si>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</si>
  <si>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</si>
  <si>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</si>
  <si>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</si>
  <si>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</si>
  <si>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</si>
  <si>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</si>
  <si>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</si>
  <si>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</si>
  <si>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</si>
  <si>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</si>
  <si>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</si>
  <si>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</si>
  <si>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</si>
  <si>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</si>
  <si>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</si>
  <si>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</si>
  <si>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</si>
  <si>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</si>
  <si>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</si>
  <si>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</si>
  <si>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</si>
  <si>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</si>
  <si>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</si>
  <si>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</si>
  <si>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</si>
  <si>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</si>
  <si>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</si>
  <si>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</si>
  <si>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</si>
  <si>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</si>
  <si>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</si>
  <si>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</si>
  <si>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</si>
  <si>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</si>
  <si>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</si>
  <si>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</si>
  <si>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</si>
  <si>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</si>
  <si>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</si>
  <si>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</si>
  <si>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</si>
  <si>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</si>
  <si>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</si>
  <si>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</si>
  <si>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</si>
  <si>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</si>
  <si>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</si>
  <si>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</si>
  <si>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</si>
  <si>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</si>
  <si>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</si>
  <si>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</si>
  <si>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</si>
  <si>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</si>
  <si>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</si>
  <si>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</si>
  <si>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</si>
  <si>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</si>
  <si>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</si>
  <si>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</si>
  <si>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</si>
  <si>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</si>
  <si>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</si>
  <si>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</si>
  <si>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</si>
  <si>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</si>
  <si>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</si>
  <si>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</si>
  <si>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</si>
  <si>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</si>
  <si>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</si>
  <si>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</si>
  <si>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</si>
  <si>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</si>
  <si>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</si>
  <si>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</si>
  <si>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</si>
  <si>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</si>
  <si>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</si>
  <si>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</si>
  <si>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</si>
  <si>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</si>
  <si>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</si>
  <si>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</si>
  <si>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</si>
  <si>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</si>
  <si>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</si>
  <si>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</si>
  <si>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</si>
  <si>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</si>
  <si>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</si>
  <si>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</si>
  <si>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</si>
  <si>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</si>
  <si>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</si>
  <si>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</si>
  <si>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</si>
  <si>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</si>
  <si>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</si>
  <si>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</si>
  <si>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</si>
  <si>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</si>
  <si>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</si>
  <si>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</si>
  <si>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</si>
  <si>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</si>
  <si>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</si>
  <si>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</si>
  <si>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</si>
  <si>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</si>
  <si>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</si>
  <si>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</si>
  <si>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</si>
  <si>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</si>
  <si>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</si>
  <si>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</si>
  <si>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</si>
  <si>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</si>
  <si>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</si>
  <si>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</si>
  <si>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</si>
  <si>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</si>
  <si>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</si>
  <si>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</si>
  <si>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</si>
  <si>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</si>
  <si>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</si>
  <si>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</si>
  <si>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</si>
  <si>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</si>
  <si>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</si>
  <si>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</si>
  <si>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</si>
  <si>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</si>
  <si>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</si>
  <si>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</si>
  <si>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</si>
  <si>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</si>
  <si>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</si>
  <si>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</si>
  <si>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</si>
  <si>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</si>
  <si>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</si>
  <si>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</si>
  <si>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</si>
  <si>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</si>
  <si>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</si>
  <si>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</si>
  <si>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</si>
  <si>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</si>
  <si>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</si>
  <si>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</si>
  <si>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</si>
  <si>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</si>
  <si>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</si>
  <si>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</si>
  <si>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</si>
  <si>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</si>
  <si>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</si>
  <si>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</si>
  <si>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</si>
  <si>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</si>
  <si>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</si>
  <si>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</si>
  <si>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</si>
  <si>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</si>
  <si>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</si>
  <si>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</si>
  <si>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</si>
  <si>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</si>
  <si>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</si>
  <si>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</si>
  <si>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</si>
  <si>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</si>
  <si>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</si>
  <si>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</si>
  <si>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</si>
  <si>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</si>
  <si>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</si>
  <si>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</si>
  <si>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</si>
  <si>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</si>
  <si>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</si>
  <si>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</si>
  <si>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</si>
  <si>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</si>
  <si>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</si>
  <si>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</si>
  <si>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</si>
  <si>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</si>
  <si>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</si>
  <si>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</si>
  <si>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</si>
  <si>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</si>
  <si>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</si>
  <si>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</si>
  <si>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</si>
  <si>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</si>
  <si>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</si>
  <si>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</si>
  <si>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</si>
  <si>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</si>
  <si>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</si>
  <si>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</si>
  <si>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</si>
  <si>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</si>
  <si>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</si>
  <si>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</si>
  <si>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</si>
  <si>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</si>
  <si>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</si>
  <si>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</si>
  <si>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</si>
  <si>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</si>
  <si>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</si>
  <si>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</si>
  <si>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</si>
  <si>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</si>
  <si>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</si>
  <si>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</si>
  <si>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</si>
  <si>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</si>
  <si>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</si>
  <si>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</si>
  <si>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</si>
  <si>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</si>
  <si>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</si>
  <si>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</si>
  <si>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</si>
  <si>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</si>
  <si>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</si>
  <si>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</si>
  <si>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</si>
  <si>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</si>
  <si>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</si>
  <si>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</si>
  <si>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</si>
  <si>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</si>
  <si>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</si>
  <si>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</si>
  <si>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</si>
  <si>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</si>
  <si>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</si>
  <si>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</si>
  <si>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</si>
  <si>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</si>
  <si>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</si>
  <si>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</si>
  <si>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</si>
  <si>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</si>
  <si>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</si>
  <si>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</si>
  <si>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</si>
  <si>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</si>
  <si>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</si>
  <si>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</si>
  <si>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</si>
  <si>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</si>
  <si>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</si>
  <si>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</si>
  <si>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</si>
  <si>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</si>
  <si>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</si>
  <si>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</si>
  <si>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</si>
  <si>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</si>
  <si>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</si>
  <si>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</si>
  <si>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</si>
  <si>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</si>
  <si>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</si>
  <si>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</si>
  <si>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</si>
  <si>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</si>
  <si>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</si>
  <si>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</si>
  <si>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</si>
  <si>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</si>
  <si>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</si>
  <si>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</si>
  <si>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</si>
  <si>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</si>
  <si>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</si>
  <si>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</si>
  <si>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</si>
  <si>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</si>
  <si>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</si>
  <si>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</si>
  <si>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</si>
  <si>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</si>
  <si>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</si>
  <si>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</si>
  <si>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</si>
  <si>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</si>
  <si>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</si>
  <si>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</si>
  <si>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</si>
  <si>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</si>
  <si>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</si>
  <si>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</si>
  <si>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</si>
  <si>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</si>
  <si>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</si>
  <si>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</si>
  <si>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</si>
  <si>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</si>
  <si>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</si>
  <si>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</si>
  <si>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</si>
  <si>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</si>
  <si>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</si>
  <si>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</si>
  <si>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</si>
  <si>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</si>
  <si>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</si>
  <si>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</si>
  <si>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</si>
  <si>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</si>
  <si>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</si>
  <si>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</si>
  <si>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</si>
  <si>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</si>
  <si>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</si>
  <si>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</si>
  <si>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</si>
  <si>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</si>
  <si>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</si>
  <si>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</si>
  <si>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</si>
  <si>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</si>
  <si>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</si>
  <si>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</si>
  <si>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</si>
  <si>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</si>
  <si>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</si>
  <si>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</si>
  <si>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</si>
  <si>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</si>
  <si>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</si>
  <si>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</si>
  <si>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</si>
  <si>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</si>
  <si>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</si>
  <si>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</si>
  <si>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</si>
  <si>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</si>
  <si>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</si>
  <si>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</si>
  <si>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</si>
  <si>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</si>
  <si>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</si>
  <si>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</si>
  <si>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</si>
  <si>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</si>
  <si>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</si>
  <si>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</si>
  <si>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</si>
  <si>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</si>
  <si>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</si>
  <si>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</si>
  <si>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</si>
  <si>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</si>
  <si>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</si>
  <si>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</si>
  <si>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</si>
  <si>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</si>
  <si>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</si>
  <si>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</si>
  <si>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</si>
  <si>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</si>
  <si>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</si>
  <si>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</si>
  <si>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</si>
  <si>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</si>
  <si>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</si>
  <si>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</si>
  <si>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</si>
  <si>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</si>
  <si>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</si>
  <si>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</si>
  <si>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</si>
  <si>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</si>
  <si>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</si>
  <si>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</si>
  <si>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</si>
  <si>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</si>
  <si>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</si>
  <si>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</si>
  <si>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</si>
  <si>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</si>
  <si>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</si>
  <si>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</si>
  <si>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</si>
  <si>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</si>
  <si>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</si>
  <si>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</si>
  <si>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</si>
  <si>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</si>
  <si>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</si>
  <si>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</si>
  <si>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</si>
  <si>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</si>
  <si>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</si>
  <si>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</si>
  <si>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</si>
  <si>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</si>
  <si>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</si>
  <si>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</si>
  <si>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</si>
  <si>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</si>
  <si>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</si>
  <si>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</si>
  <si>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</si>
  <si>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</si>
  <si>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</si>
  <si>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</si>
  <si>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</si>
  <si>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</si>
  <si>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</si>
  <si>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</si>
  <si>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</si>
  <si>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</si>
  <si>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</si>
  <si>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</si>
  <si>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</si>
  <si>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</si>
  <si>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</si>
  <si>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</si>
  <si>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</si>
  <si>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</si>
  <si>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</si>
  <si>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</si>
  <si>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</si>
  <si>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</si>
  <si>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</si>
  <si>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</si>
  <si>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</si>
  <si>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</si>
  <si>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</si>
  <si>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</si>
  <si>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</si>
  <si>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</si>
  <si>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</si>
  <si>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</si>
  <si>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</si>
  <si>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</si>
  <si>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</si>
  <si>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</si>
  <si>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</si>
  <si>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</si>
  <si>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</si>
  <si>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</si>
  <si>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</si>
  <si>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</si>
  <si>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</si>
  <si>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</si>
  <si>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</si>
  <si>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</si>
  <si>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</si>
  <si>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</si>
  <si>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</si>
  <si>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</si>
  <si>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</si>
  <si>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</si>
  <si>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</si>
  <si>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</si>
  <si>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</si>
  <si>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</si>
  <si>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</si>
  <si>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</si>
  <si>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</si>
  <si>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</si>
  <si>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</si>
  <si>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</si>
  <si>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</si>
  <si>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</si>
  <si>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</si>
  <si>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</si>
  <si>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</si>
  <si>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</si>
  <si>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</si>
  <si>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</si>
  <si>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</si>
  <si>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</si>
  <si>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</si>
  <si>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</si>
  <si>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</si>
  <si>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</si>
  <si>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</si>
  <si>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</si>
  <si>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</si>
  <si>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</si>
  <si>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</si>
  <si>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</si>
  <si>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</si>
  <si>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</si>
  <si>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</si>
  <si>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</si>
  <si>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</si>
  <si>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</si>
  <si>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</si>
  <si>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</si>
  <si>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</si>
  <si>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</si>
  <si>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</si>
  <si>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</si>
  <si>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</si>
  <si>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</si>
  <si>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</si>
  <si>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</si>
  <si>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</si>
  <si>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</si>
  <si>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</si>
  <si>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</si>
  <si>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</si>
  <si>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</si>
  <si>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</si>
  <si>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</si>
  <si>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</si>
  <si>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</si>
  <si>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</si>
  <si>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</si>
  <si>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</si>
  <si>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</si>
  <si>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</si>
  <si>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</si>
  <si>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</si>
  <si>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</si>
  <si>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</si>
  <si>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</si>
  <si>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</si>
  <si>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</si>
  <si>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</si>
  <si>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</si>
  <si>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</si>
  <si>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</si>
  <si>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</si>
  <si>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</si>
  <si>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</si>
  <si>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</si>
  <si>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</si>
  <si>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</si>
  <si>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</si>
  <si>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</si>
  <si>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</si>
  <si>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</si>
  <si>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</si>
  <si>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</si>
  <si>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</si>
  <si>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</si>
  <si>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</si>
  <si>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</si>
  <si>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</si>
  <si>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</si>
  <si>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</si>
  <si>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</si>
  <si>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</si>
  <si>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</si>
  <si>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</si>
  <si>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</si>
  <si>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</si>
  <si>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</si>
  <si>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</si>
  <si>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</si>
  <si>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</si>
  <si>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</si>
  <si>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</si>
  <si>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</si>
  <si>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</si>
  <si>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</si>
  <si>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</si>
  <si>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</si>
  <si>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</si>
  <si>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</si>
  <si>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</si>
  <si>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</si>
  <si>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</si>
  <si>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</si>
  <si>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</si>
  <si>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</si>
  <si>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</si>
  <si>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</si>
  <si>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</si>
  <si>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</si>
  <si>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</si>
  <si>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</si>
  <si>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</si>
  <si>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</si>
  <si>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</si>
  <si>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</si>
  <si>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</si>
  <si>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</si>
  <si>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</si>
  <si>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</si>
  <si>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</si>
  <si>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</si>
  <si>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</si>
  <si>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</si>
  <si>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</si>
  <si>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</si>
  <si>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</si>
  <si>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</si>
  <si>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</si>
  <si>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</si>
  <si>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</si>
  <si>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</si>
  <si>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</si>
  <si>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</si>
  <si>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</si>
  <si>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</si>
  <si>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</si>
  <si>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</si>
  <si>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</si>
  <si>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</si>
  <si>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</si>
  <si>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</si>
  <si>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</si>
  <si>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</si>
  <si>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</si>
  <si>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</si>
  <si>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</si>
  <si>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</si>
  <si>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</si>
  <si>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</si>
  <si>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</si>
  <si>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</si>
  <si>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</si>
  <si>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</si>
  <si>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</si>
  <si>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</si>
  <si>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</si>
  <si>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</si>
  <si>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</si>
  <si>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</si>
  <si>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</si>
  <si>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</si>
  <si>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</si>
  <si>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</si>
  <si>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</si>
  <si>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</si>
  <si>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</si>
  <si>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</si>
  <si>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</si>
  <si>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</si>
  <si>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</si>
  <si>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</si>
  <si>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</si>
  <si>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</si>
  <si>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</si>
  <si>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</si>
  <si>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</si>
  <si>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</si>
  <si>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</si>
  <si>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</si>
  <si>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</si>
  <si>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</si>
  <si>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</si>
  <si>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</si>
  <si>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</si>
  <si>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</si>
  <si>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</si>
  <si>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</si>
  <si>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</si>
  <si>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</si>
  <si>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</si>
  <si>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</si>
  <si>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</si>
  <si>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</si>
  <si>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</si>
  <si>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</si>
  <si>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</si>
  <si>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</si>
  <si>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</si>
  <si>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</si>
  <si>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</si>
  <si>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</si>
  <si>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</si>
  <si>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</si>
  <si>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</si>
  <si>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</si>
  <si>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</si>
  <si>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</si>
  <si>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</si>
  <si>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</si>
  <si>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</si>
  <si>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</si>
  <si>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</si>
  <si>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</si>
  <si>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</si>
  <si>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</si>
  <si>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</si>
  <si>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</si>
  <si>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</si>
  <si>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</si>
  <si>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</si>
  <si>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</si>
  <si>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</si>
  <si>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</si>
  <si>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</si>
  <si>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</si>
  <si>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</si>
  <si>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</si>
  <si>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</si>
  <si>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</si>
  <si>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</si>
  <si>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</si>
  <si>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</si>
  <si>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</si>
  <si>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</si>
  <si>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</si>
  <si>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</si>
  <si>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</si>
  <si>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</si>
  <si>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</si>
  <si>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</si>
  <si>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</si>
  <si>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</si>
  <si>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</si>
  <si>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</si>
  <si>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</si>
  <si>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</si>
  <si>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</si>
  <si>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</si>
  <si>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</si>
  <si>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</si>
  <si>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</si>
  <si>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</si>
  <si>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</si>
  <si>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</si>
  <si>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</si>
  <si>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</si>
  <si>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</si>
  <si>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</si>
  <si>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</si>
  <si>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</si>
  <si>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</si>
  <si>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</si>
  <si>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</si>
  <si>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</si>
  <si>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</si>
  <si>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</si>
  <si>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</si>
  <si>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</si>
  <si>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</si>
  <si>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</si>
  <si>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</si>
  <si>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</si>
  <si>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</si>
  <si>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</si>
  <si>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</si>
  <si>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</si>
  <si>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</si>
  <si>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</si>
  <si>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</si>
  <si>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</si>
  <si>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</si>
  <si>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</si>
  <si>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</si>
  <si>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</si>
  <si>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</si>
  <si>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</si>
  <si>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</si>
  <si>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</si>
  <si>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</si>
  <si>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</si>
  <si>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</si>
  <si>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</si>
  <si>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</si>
  <si>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</si>
  <si>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</si>
  <si>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</si>
  <si>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</si>
  <si>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</si>
  <si>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</si>
  <si>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</si>
  <si>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</si>
  <si>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</si>
  <si>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</si>
  <si>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</si>
  <si>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</si>
  <si>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</si>
  <si>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</si>
  <si>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</si>
  <si>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</si>
  <si>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</si>
  <si>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</si>
  <si>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</si>
  <si>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</si>
  <si>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</si>
  <si>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</si>
  <si>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</si>
  <si>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</si>
  <si>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</si>
  <si>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</si>
  <si>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</si>
  <si>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</si>
  <si>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</si>
  <si>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</si>
  <si>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</si>
  <si>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</si>
  <si>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</si>
  <si>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</si>
  <si>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</si>
  <si>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</si>
  <si>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</si>
  <si>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</si>
  <si>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</si>
  <si>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</si>
  <si>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</si>
  <si>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</si>
  <si>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</si>
  <si>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</si>
  <si>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</si>
  <si>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</si>
  <si>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</si>
  <si>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</si>
  <si>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</si>
  <si>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</si>
  <si>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</si>
  <si>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</si>
  <si>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</si>
  <si>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</si>
  <si>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</si>
  <si>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</si>
  <si>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</si>
  <si>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</si>
  <si>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</si>
  <si>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</si>
  <si>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</si>
  <si>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</si>
  <si>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</si>
  <si>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</si>
  <si>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</si>
  <si>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</si>
  <si>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</si>
  <si>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</si>
  <si>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</si>
  <si>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</si>
  <si>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</si>
  <si>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</si>
  <si>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</si>
  <si>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</si>
  <si>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</si>
  <si>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</si>
  <si>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</si>
  <si>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</si>
  <si>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</si>
  <si>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</si>
  <si>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</si>
  <si>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</si>
  <si>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</si>
  <si>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</si>
  <si>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</si>
  <si>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</si>
  <si>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</si>
  <si>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</si>
  <si>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</si>
  <si>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</si>
  <si>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</si>
  <si>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</si>
  <si>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</si>
  <si>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</si>
  <si>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</si>
  <si>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</si>
  <si>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</si>
  <si>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</si>
  <si>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</si>
  <si>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</si>
  <si>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</si>
  <si>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</si>
  <si>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</si>
  <si>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</si>
  <si>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</si>
  <si>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</si>
  <si>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</si>
  <si>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</si>
  <si>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</si>
  <si>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</si>
  <si>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</si>
  <si>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</si>
  <si>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</si>
  <si>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</si>
  <si>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</si>
  <si>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</si>
  <si>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</si>
  <si>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</si>
  <si>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</si>
  <si>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</si>
  <si>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</si>
  <si>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</si>
  <si>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</si>
  <si>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</si>
  <si>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</si>
  <si>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</si>
  <si>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</si>
  <si>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</si>
  <si>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</si>
  <si>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</si>
  <si>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</si>
  <si>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</si>
  <si>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</si>
  <si>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</si>
  <si>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</si>
  <si>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</si>
  <si>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</si>
  <si>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</si>
  <si>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</si>
  <si>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</si>
  <si>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</si>
  <si>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</si>
  <si>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</si>
  <si>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</si>
  <si>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</si>
  <si>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</si>
  <si>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</si>
  <si>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</si>
  <si>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</si>
  <si>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</si>
  <si>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</si>
  <si>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</si>
  <si>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</si>
  <si>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</si>
  <si>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</si>
  <si>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</si>
  <si>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</si>
  <si>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</si>
  <si>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</si>
  <si>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</si>
  <si>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</si>
  <si>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</si>
  <si>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</si>
  <si>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</si>
  <si>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</si>
  <si>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</si>
  <si>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</si>
  <si>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</si>
  <si>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</si>
  <si>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</si>
  <si>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</si>
  <si>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</si>
  <si>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</si>
  <si>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</si>
  <si>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</si>
  <si>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</si>
  <si>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</si>
  <si>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</si>
  <si>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</si>
  <si>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</si>
  <si>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</si>
  <si>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</si>
  <si>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</si>
  <si>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</si>
  <si>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</si>
  <si>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</si>
  <si>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</si>
  <si>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</si>
  <si>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</si>
  <si>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</si>
  <si>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</si>
  <si>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</si>
  <si>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</si>
  <si>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</si>
  <si>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</si>
  <si>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</si>
  <si>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</si>
  <si>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</si>
  <si>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</si>
  <si>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</si>
  <si>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</si>
  <si>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</si>
  <si>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</si>
  <si>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</si>
  <si>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</si>
  <si>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</si>
  <si>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</si>
  <si>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</si>
  <si>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</si>
  <si>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</si>
  <si>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</si>
  <si>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</si>
  <si>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</si>
  <si>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</si>
  <si>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</si>
  <si>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</si>
  <si>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</si>
  <si>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</si>
  <si>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</si>
  <si>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</si>
  <si>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</si>
  <si>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</si>
  <si>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</si>
  <si>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</si>
  <si>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</si>
  <si>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</si>
  <si>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</si>
  <si>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</si>
  <si>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</si>
  <si>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</si>
  <si>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</si>
  <si>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</si>
  <si>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</si>
  <si>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</si>
  <si>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</si>
  <si>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</si>
  <si>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</si>
  <si>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</si>
  <si>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</si>
  <si>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</si>
  <si>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</si>
  <si>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</si>
  <si>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</si>
  <si>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</si>
  <si>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</si>
  <si>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</si>
  <si>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</si>
  <si>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</si>
  <si>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</si>
  <si>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</si>
  <si>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</si>
  <si>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</si>
  <si>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</si>
  <si>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</si>
  <si>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</si>
  <si>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</si>
  <si>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</si>
  <si>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</si>
  <si>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</si>
  <si>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</si>
  <si>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</si>
  <si>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</si>
  <si>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</si>
  <si>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</si>
  <si>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</si>
  <si>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</si>
  <si>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</si>
  <si>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</si>
  <si>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</si>
  <si>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</si>
  <si>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</si>
  <si>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</si>
  <si>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</si>
  <si>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</si>
  <si>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</si>
  <si>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</si>
  <si>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</si>
  <si>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</si>
  <si>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</si>
  <si>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</si>
  <si>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</si>
  <si>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</si>
  <si>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</si>
  <si>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</si>
  <si>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</si>
  <si>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</si>
  <si>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</si>
  <si>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</si>
  <si>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</si>
  <si>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</si>
  <si>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</si>
  <si>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</si>
  <si>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</si>
  <si>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</si>
  <si>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</si>
  <si>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</si>
  <si>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</si>
  <si>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</si>
  <si>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</si>
  <si>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</si>
  <si>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</si>
  <si>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</si>
  <si>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</si>
  <si>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</si>
  <si>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</si>
  <si>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</si>
  <si>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</si>
  <si>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</si>
  <si>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</si>
  <si>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</si>
  <si>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</si>
  <si>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</si>
  <si>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</si>
  <si>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</si>
  <si>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</si>
  <si>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</si>
  <si>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</si>
  <si>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</si>
  <si>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</si>
  <si>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</si>
  <si>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</si>
  <si>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</si>
  <si>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</si>
  <si>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</si>
  <si>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</si>
  <si>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</si>
  <si>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</si>
  <si>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</si>
  <si>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</si>
  <si>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</si>
  <si>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</si>
  <si>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</si>
  <si>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</si>
  <si>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</si>
  <si>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</si>
  <si>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</si>
  <si>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</si>
  <si>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</si>
  <si>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</si>
  <si>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</si>
  <si>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</si>
  <si>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</si>
  <si>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</si>
  <si>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</si>
  <si>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</si>
  <si>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</si>
  <si>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</si>
  <si>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</si>
  <si>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</si>
  <si>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</si>
  <si>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</si>
  <si>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</si>
  <si>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</si>
  <si>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</si>
  <si>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</si>
  <si>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</si>
  <si>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</si>
  <si>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</si>
  <si>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</si>
  <si>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</si>
  <si>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</si>
  <si>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</si>
  <si>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</si>
  <si>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</si>
  <si>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</si>
  <si>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</si>
  <si>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</si>
  <si>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</si>
  <si>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</si>
  <si>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</si>
  <si>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</si>
  <si>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</si>
  <si>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</si>
  <si>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</si>
  <si>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</si>
  <si>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</si>
  <si>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</si>
  <si>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</si>
  <si>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</si>
  <si>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</si>
  <si>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</si>
  <si>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</si>
  <si>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</si>
  <si>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</si>
  <si>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</si>
  <si>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</si>
  <si>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</si>
  <si>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</si>
  <si>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</si>
  <si>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</si>
  <si>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</si>
  <si>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</si>
  <si>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</si>
  <si>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</si>
  <si>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</si>
  <si>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</si>
  <si>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</si>
  <si>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</si>
  <si>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</si>
  <si>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</si>
  <si>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</si>
  <si>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</si>
  <si>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</si>
  <si>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</si>
  <si>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</si>
  <si>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</si>
  <si>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</si>
  <si>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</si>
  <si>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</si>
  <si>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</si>
  <si>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</si>
  <si>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</si>
  <si>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</si>
  <si>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</si>
  <si>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</si>
  <si>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</si>
  <si>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</si>
  <si>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</si>
  <si>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</si>
  <si>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</si>
  <si>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</si>
  <si>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</si>
  <si>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</si>
  <si>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</si>
  <si>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</si>
  <si>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</si>
  <si>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</si>
  <si>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</si>
  <si>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</si>
  <si>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</si>
  <si>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</si>
  <si>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</si>
  <si>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</si>
  <si>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</si>
  <si>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</si>
  <si>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</si>
  <si>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</si>
  <si>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</si>
  <si>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</si>
  <si>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</si>
  <si>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</si>
  <si>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</si>
  <si>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</si>
  <si>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</si>
  <si>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</si>
  <si>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</si>
  <si>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</si>
  <si>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</si>
  <si>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</si>
  <si>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</si>
  <si>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</si>
  <si>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</si>
  <si>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</si>
  <si>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</si>
  <si>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</si>
  <si>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</si>
  <si>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</si>
  <si>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</si>
  <si>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</si>
  <si>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</si>
  <si>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</si>
  <si>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</si>
  <si>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</si>
  <si>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</si>
  <si>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</si>
  <si>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</si>
  <si>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</si>
  <si>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</si>
  <si>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</si>
  <si>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</si>
  <si>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</si>
  <si>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</si>
  <si>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</si>
  <si>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</si>
  <si>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</si>
  <si>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</si>
  <si>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</si>
  <si>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</si>
  <si>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</si>
  <si>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</si>
  <si>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</si>
  <si>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</si>
  <si>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</si>
  <si>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</si>
  <si>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</si>
  <si>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</si>
  <si>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</si>
  <si>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</si>
  <si>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</si>
  <si>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</si>
  <si>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</si>
  <si>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</si>
  <si>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</si>
  <si>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</si>
  <si>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</si>
  <si>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</si>
  <si>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</si>
  <si>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</si>
  <si>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</si>
  <si>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</si>
  <si>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</si>
  <si>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</si>
  <si>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</si>
  <si>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</si>
  <si>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</si>
  <si>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</si>
  <si>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</si>
  <si>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</si>
  <si>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</si>
  <si>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</si>
  <si>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</si>
  <si>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</si>
  <si>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</si>
  <si>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</si>
  <si>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</si>
  <si>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</si>
  <si>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</si>
  <si>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</si>
  <si>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</si>
  <si>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</si>
  <si>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</si>
  <si>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</si>
  <si>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</si>
  <si>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</si>
  <si>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</si>
  <si>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</si>
  <si>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</si>
  <si>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</si>
  <si>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</si>
  <si>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</si>
  <si>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</si>
  <si>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</si>
  <si>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</si>
  <si>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</si>
  <si>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</si>
  <si>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</si>
  <si>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</si>
  <si>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</si>
  <si>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</si>
  <si>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</si>
  <si>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</si>
  <si>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</si>
  <si>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</si>
  <si>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</si>
  <si>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</si>
  <si>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</si>
  <si>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</si>
  <si>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</si>
  <si>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</si>
  <si>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</si>
  <si>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</si>
  <si>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</si>
  <si>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</si>
  <si>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</si>
  <si>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</si>
  <si>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</si>
  <si>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</si>
  <si>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</si>
  <si>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</si>
  <si>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</si>
  <si>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</si>
  <si>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</si>
  <si>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</si>
  <si>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</si>
  <si>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</si>
  <si>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</si>
  <si>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</si>
  <si>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</si>
  <si>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</si>
  <si>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</si>
  <si>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</si>
  <si>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</si>
  <si>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</si>
  <si>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</si>
  <si>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</si>
  <si>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</si>
  <si>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</si>
  <si>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</si>
  <si>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</si>
  <si>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</si>
  <si>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</si>
  <si>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</si>
  <si>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</si>
  <si>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</si>
  <si>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</si>
  <si>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</si>
  <si>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</si>
  <si>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</si>
  <si>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</si>
  <si>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</si>
  <si>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</si>
  <si>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</si>
  <si>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</si>
  <si>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</si>
  <si>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</si>
  <si>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</si>
  <si>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</si>
  <si>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</si>
  <si>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</si>
  <si>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</si>
  <si>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</si>
  <si>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</si>
  <si>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</si>
  <si>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</si>
  <si>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</si>
  <si>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</si>
  <si>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</si>
  <si>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</si>
  <si>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</si>
  <si>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</si>
  <si>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</si>
  <si>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</si>
  <si>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</si>
  <si>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</si>
  <si>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</si>
  <si>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</si>
  <si>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</si>
  <si>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</si>
  <si>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</si>
  <si>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</si>
  <si>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</si>
  <si>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</si>
  <si>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</si>
  <si>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</si>
  <si>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</si>
  <si>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</si>
  <si>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</si>
  <si>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</si>
  <si>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</si>
  <si>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</si>
  <si>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</si>
  <si>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</si>
  <si>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</si>
  <si>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</si>
  <si>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</si>
  <si>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</si>
  <si>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</si>
  <si>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</si>
  <si>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</si>
  <si>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</si>
  <si>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</si>
  <si>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</si>
  <si>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</si>
  <si>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</si>
  <si>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</si>
  <si>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</si>
  <si>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</si>
  <si>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</si>
  <si>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</si>
  <si>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</si>
  <si>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</si>
  <si>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</si>
  <si>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</si>
  <si>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</si>
  <si>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</si>
  <si>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</si>
  <si>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</si>
  <si>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</si>
  <si>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</si>
  <si>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</si>
  <si>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</si>
  <si>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</si>
  <si>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</si>
  <si>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</si>
  <si>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</si>
  <si>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</si>
  <si>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</si>
  <si>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</si>
  <si>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</si>
  <si>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</si>
  <si>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</si>
  <si>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</si>
  <si>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</si>
  <si>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</si>
  <si>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</si>
  <si>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</si>
  <si>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</si>
  <si>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</si>
  <si>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</si>
  <si>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</si>
  <si>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</si>
  <si>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</si>
  <si>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</si>
  <si>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</si>
  <si>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</si>
  <si>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</si>
  <si>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</si>
  <si>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</si>
  <si>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</si>
  <si>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</si>
  <si>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</si>
  <si>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</si>
  <si>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</si>
  <si>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</si>
  <si>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</si>
  <si>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</si>
  <si>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</si>
  <si>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</si>
  <si>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</si>
  <si>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</si>
  <si>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</si>
  <si>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</si>
  <si>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</si>
  <si>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</si>
  <si>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</si>
  <si>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</si>
  <si>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</si>
  <si>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</si>
  <si>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</si>
  <si>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</si>
  <si>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</si>
  <si>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</si>
  <si>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</si>
  <si>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</si>
  <si>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</si>
  <si>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</si>
  <si>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</si>
  <si>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</si>
  <si>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</si>
  <si>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</si>
  <si>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</si>
  <si>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</si>
  <si>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</si>
  <si>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</si>
  <si>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</si>
  <si>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</si>
  <si>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</si>
  <si>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</si>
  <si>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</si>
  <si>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</si>
  <si>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</si>
  <si>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</si>
  <si>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</si>
  <si>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</si>
  <si>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</si>
  <si>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</si>
  <si>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</si>
  <si>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</si>
  <si>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</si>
  <si>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</si>
  <si>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</si>
  <si>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</si>
  <si>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</si>
  <si>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</si>
  <si>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</si>
  <si>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</si>
  <si>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</si>
  <si>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</si>
  <si>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</si>
  <si>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</si>
  <si>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</si>
  <si>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</si>
  <si>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</si>
  <si>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</si>
  <si>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</si>
  <si>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</si>
  <si>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</si>
  <si>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</si>
  <si>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</si>
  <si>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</si>
  <si>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</si>
  <si>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</si>
  <si>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</si>
  <si>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</si>
  <si>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</si>
  <si>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</si>
  <si>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</si>
  <si>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</si>
  <si>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</si>
  <si>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</si>
  <si>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</si>
  <si>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</si>
  <si>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</si>
  <si>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</si>
  <si>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</si>
  <si>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</si>
  <si>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</si>
  <si>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</si>
  <si>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</si>
  <si>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</si>
  <si>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</si>
  <si>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</si>
  <si>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</si>
  <si>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</si>
  <si>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</si>
  <si>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</si>
  <si>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</si>
  <si>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</si>
  <si>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</si>
  <si>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</si>
  <si>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</si>
  <si>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</si>
  <si>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</si>
  <si>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</si>
  <si>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</si>
  <si>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</si>
  <si>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</si>
  <si>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</si>
  <si>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</si>
  <si>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</si>
  <si>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</si>
  <si>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</si>
  <si>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</si>
  <si>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</si>
  <si>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</si>
  <si>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</si>
  <si>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</si>
  <si>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</si>
  <si>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</si>
  <si>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</si>
  <si>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</si>
  <si>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</si>
  <si>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</si>
  <si>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</si>
  <si>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</si>
  <si>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</si>
  <si>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</si>
  <si>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</si>
  <si>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</si>
  <si>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</si>
  <si>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</si>
  <si>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</si>
  <si>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</si>
  <si>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</si>
  <si>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</si>
  <si>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</si>
  <si>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</si>
  <si>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</si>
  <si>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</si>
  <si>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</si>
  <si>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</si>
  <si>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</si>
  <si>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</si>
  <si>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</si>
  <si>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</si>
  <si>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</si>
  <si>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</si>
  <si>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</si>
  <si>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</si>
  <si>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</si>
  <si>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</si>
  <si>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</si>
  <si>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</si>
  <si>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</si>
  <si>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</si>
  <si>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</si>
  <si>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</si>
  <si>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</si>
  <si>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</si>
  <si>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</si>
  <si>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</si>
  <si>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</si>
  <si>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</si>
  <si>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</si>
  <si>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</si>
  <si>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</si>
  <si>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</si>
  <si>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</si>
  <si>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</si>
  <si>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</si>
  <si>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</si>
  <si>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</si>
  <si>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</si>
  <si>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</si>
  <si>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</si>
  <si>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</si>
  <si>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</si>
  <si>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</si>
  <si>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</si>
  <si>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</si>
  <si>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</si>
  <si>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</si>
  <si>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</si>
  <si>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</si>
  <si>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</si>
  <si>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</si>
  <si>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</si>
  <si>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</si>
  <si>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</si>
  <si>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</si>
  <si>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</si>
  <si>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</si>
  <si>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</si>
  <si>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</si>
  <si>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</si>
  <si>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</si>
  <si>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</si>
  <si>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</si>
  <si>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</si>
  <si>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</si>
  <si>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</si>
  <si>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</si>
  <si>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</si>
  <si>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</si>
  <si>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</si>
  <si>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</si>
  <si>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</si>
  <si>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</si>
  <si>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</si>
  <si>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</si>
  <si>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</si>
  <si>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</si>
  <si>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</si>
  <si>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</si>
  <si>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</si>
  <si>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</si>
  <si>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</si>
  <si>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</si>
  <si>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</si>
  <si>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</si>
  <si>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</si>
  <si>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</si>
  <si>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</si>
  <si>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</si>
  <si>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</si>
  <si>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</si>
  <si>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</si>
  <si>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</si>
  <si>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</si>
  <si>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</si>
  <si>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</si>
  <si>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</si>
  <si>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</si>
  <si>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</si>
  <si>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</si>
  <si>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</si>
  <si>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</si>
  <si>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</si>
  <si>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</si>
  <si>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</si>
  <si>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</si>
  <si>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</si>
  <si>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</si>
  <si>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</si>
  <si>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</si>
  <si>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</si>
  <si>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</si>
  <si>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</si>
  <si>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</si>
  <si>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</si>
  <si>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</si>
  <si>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</si>
  <si>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</si>
  <si>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</si>
  <si>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</si>
  <si>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</si>
  <si>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</si>
  <si>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</si>
  <si>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</si>
  <si>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</si>
  <si>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</si>
  <si>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</si>
  <si>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</si>
  <si>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</si>
  <si>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</si>
  <si>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</si>
  <si>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</si>
  <si>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</si>
  <si>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</si>
  <si>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</si>
  <si>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</si>
  <si>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</si>
  <si>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</si>
  <si>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</si>
  <si>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</si>
  <si>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</si>
  <si>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</si>
  <si>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</si>
  <si>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</si>
  <si>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</si>
  <si>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</si>
  <si>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</si>
  <si>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</si>
  <si>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</si>
  <si>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</si>
  <si>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</si>
  <si>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</si>
  <si>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</si>
  <si>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</si>
  <si>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</si>
  <si>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</si>
  <si>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</si>
  <si>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</si>
  <si>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</si>
  <si>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</si>
  <si>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</si>
  <si>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</si>
  <si>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</si>
  <si>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</si>
  <si>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</si>
  <si>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</si>
  <si>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</si>
  <si>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</si>
  <si>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</si>
  <si>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</si>
  <si>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</si>
  <si>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</si>
  <si>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</si>
  <si>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</si>
  <si>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</si>
  <si>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</si>
  <si>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</si>
  <si>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</si>
  <si>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</si>
  <si>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</si>
  <si>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</si>
  <si>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</si>
  <si>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</si>
  <si>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</si>
  <si>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</si>
  <si>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</si>
  <si>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</si>
  <si>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</si>
  <si>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</si>
  <si>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</si>
  <si>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</si>
  <si>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</si>
  <si>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</si>
  <si>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</si>
  <si>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</si>
  <si>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</si>
  <si>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</si>
  <si>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</si>
  <si>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</si>
  <si>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</si>
  <si>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</si>
  <si>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</si>
  <si>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</si>
  <si>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</si>
  <si>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</si>
  <si>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</si>
  <si>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</si>
  <si>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</si>
  <si>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</si>
  <si>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</si>
  <si>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</si>
  <si>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</si>
  <si>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</si>
  <si>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</si>
  <si>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</si>
  <si>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</si>
  <si>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</si>
  <si>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</si>
  <si>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</si>
  <si>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</si>
  <si>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</si>
  <si>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</si>
  <si>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</si>
  <si>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</si>
  <si>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</si>
  <si>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</si>
  <si>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</si>
  <si>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</si>
  <si>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</si>
  <si>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</si>
  <si>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</si>
  <si>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</si>
  <si>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</si>
  <si>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</si>
  <si>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</si>
  <si>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</si>
  <si>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</si>
  <si>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</si>
  <si>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</si>
  <si>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</si>
  <si>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</si>
  <si>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</si>
  <si>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</si>
  <si>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</si>
  <si>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</si>
  <si>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</si>
  <si>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</si>
  <si>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</si>
  <si>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</si>
  <si>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</si>
  <si>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</si>
  <si>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</si>
  <si>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</si>
  <si>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</si>
  <si>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</si>
  <si>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</si>
  <si>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</si>
  <si>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</si>
  <si>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</si>
  <si>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</si>
  <si>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</si>
  <si>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</si>
  <si>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</si>
  <si>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</si>
  <si>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</si>
  <si>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</si>
  <si>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</si>
  <si>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</si>
  <si>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</si>
  <si>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</si>
  <si>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</si>
  <si>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</si>
  <si>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</si>
  <si>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</si>
  <si>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</si>
  <si>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</si>
  <si>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</si>
  <si>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</si>
  <si>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</si>
  <si>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</si>
  <si>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</si>
  <si>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</si>
  <si>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</si>
  <si>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</si>
  <si>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</si>
  <si>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</si>
  <si>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</si>
  <si>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</si>
  <si>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</si>
  <si>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</si>
  <si>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</si>
  <si>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</si>
  <si>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</si>
  <si>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</si>
  <si>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</si>
  <si>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</si>
  <si>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</si>
  <si>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</si>
  <si>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</si>
  <si>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</si>
  <si>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</si>
  <si>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</si>
  <si>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</si>
  <si>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</si>
  <si>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</si>
  <si>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</si>
  <si>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</si>
  <si>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</si>
  <si>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</si>
  <si>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</si>
  <si>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</si>
  <si>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</si>
  <si>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</si>
  <si>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</si>
  <si>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</si>
  <si>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</si>
  <si>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</si>
  <si>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</si>
  <si>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</si>
  <si>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</si>
  <si>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</si>
  <si>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</si>
  <si>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</si>
  <si>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</si>
  <si>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</si>
  <si>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</si>
  <si>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</si>
  <si>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</si>
  <si>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</si>
  <si>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</si>
  <si>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</si>
  <si>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</si>
  <si>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</si>
  <si>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</si>
  <si>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</si>
  <si>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</si>
  <si>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</si>
  <si>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</si>
  <si>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</si>
  <si>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</si>
  <si>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</si>
  <si>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</si>
  <si>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</si>
  <si>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</si>
  <si>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</si>
  <si>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</si>
  <si>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</si>
  <si>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</si>
  <si>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</si>
  <si>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</si>
  <si>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</si>
  <si>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</si>
  <si>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</si>
  <si>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</si>
  <si>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</si>
  <si>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</si>
  <si>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</si>
  <si>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</si>
  <si>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</si>
  <si>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</si>
  <si>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</si>
  <si>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</si>
  <si>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</si>
  <si>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</si>
  <si>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</si>
  <si>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</si>
  <si>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</si>
  <si>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</si>
  <si>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</si>
  <si>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</si>
  <si>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</si>
  <si>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</si>
  <si>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</si>
  <si>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</si>
  <si>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</si>
  <si>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</si>
  <si>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</si>
  <si>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</si>
  <si>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</si>
  <si>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</si>
  <si>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</si>
  <si>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</si>
  <si>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</si>
  <si>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</si>
  <si>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</si>
  <si>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</si>
  <si>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</si>
  <si>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</si>
  <si>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</si>
  <si>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</si>
  <si>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</si>
  <si>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</si>
  <si>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</si>
  <si>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</si>
  <si>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</si>
  <si>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</si>
  <si>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</si>
  <si>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</si>
  <si>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</si>
  <si>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</si>
  <si>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</si>
  <si>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</si>
  <si>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</si>
  <si>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</si>
  <si>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</si>
  <si>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</si>
  <si>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</si>
  <si>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</si>
  <si>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</si>
  <si>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</si>
  <si>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</si>
  <si>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</si>
  <si>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</si>
  <si>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</si>
  <si>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</si>
  <si>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</si>
  <si>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</si>
  <si>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</si>
  <si>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</si>
  <si>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</si>
  <si>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</si>
  <si>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</si>
  <si>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</si>
  <si>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</si>
  <si>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</si>
  <si>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</si>
  <si>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</si>
  <si>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</si>
  <si>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</si>
  <si>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</si>
  <si>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</si>
  <si>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</si>
  <si>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</si>
  <si>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</si>
  <si>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</si>
  <si>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</si>
  <si>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</si>
  <si>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</si>
  <si>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</si>
  <si>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</si>
  <si>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</si>
  <si>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</si>
  <si>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</si>
  <si>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</si>
  <si>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</si>
  <si>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</si>
  <si>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</si>
  <si>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</si>
  <si>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</si>
  <si>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</si>
  <si>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</si>
  <si>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</si>
  <si>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</si>
  <si>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</si>
  <si>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</si>
  <si>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</si>
  <si>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</si>
  <si>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</si>
  <si>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</si>
  <si>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</si>
  <si>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</si>
  <si>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</si>
  <si>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</si>
  <si>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</si>
  <si>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</si>
  <si>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</si>
  <si>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</si>
  <si>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</si>
  <si>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</si>
  <si>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</si>
  <si>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</si>
  <si>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</si>
  <si>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</si>
  <si>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</si>
  <si>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</si>
  <si>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</si>
  <si>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</si>
  <si>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</si>
  <si>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</si>
  <si>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</si>
  <si>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</si>
  <si>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</si>
  <si>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</si>
  <si>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</si>
  <si>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</si>
  <si>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</si>
  <si>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</si>
  <si>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</si>
  <si>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</si>
  <si>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</si>
  <si>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</si>
  <si>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</si>
  <si>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</si>
  <si>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</si>
  <si>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</si>
  <si>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</si>
  <si>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</si>
  <si>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</si>
  <si>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</si>
  <si>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</si>
  <si>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</si>
  <si>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</si>
  <si>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</si>
  <si>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</si>
  <si>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</si>
  <si>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</si>
  <si>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</si>
  <si>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</si>
  <si>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</si>
  <si>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</si>
  <si>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</si>
  <si>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</si>
  <si>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</si>
  <si>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</si>
  <si>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</si>
  <si>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</si>
  <si>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</si>
  <si>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</si>
  <si>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</si>
  <si>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</si>
  <si>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</si>
  <si>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</si>
  <si>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</si>
  <si>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</si>
  <si>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</si>
  <si>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</si>
  <si>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</si>
  <si>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</si>
  <si>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</si>
  <si>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</si>
  <si>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</si>
  <si>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</si>
  <si>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</si>
  <si>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</si>
  <si>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</si>
  <si>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</si>
  <si>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</si>
  <si>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</si>
  <si>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</si>
  <si>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</si>
  <si>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</si>
  <si>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</si>
  <si>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</si>
  <si>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</si>
  <si>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</si>
  <si>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</si>
  <si>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</si>
  <si>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</si>
  <si>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</si>
  <si>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</si>
  <si>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</si>
  <si>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</si>
  <si>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</si>
  <si>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</si>
  <si>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</si>
  <si>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</si>
  <si>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</si>
  <si>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</si>
  <si>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</si>
  <si>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</si>
  <si>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</si>
  <si>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</si>
  <si>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</si>
  <si>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</si>
  <si>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</si>
  <si>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</si>
  <si>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</si>
  <si>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</si>
  <si>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</si>
  <si>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</si>
  <si>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</si>
  <si>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</si>
  <si>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</si>
  <si>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</si>
  <si>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</si>
  <si>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</si>
  <si>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</si>
  <si>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</si>
  <si>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</si>
  <si>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</si>
  <si>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</si>
  <si>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</si>
  <si>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</si>
  <si>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</si>
  <si>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</si>
  <si>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</si>
  <si>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</si>
  <si>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</si>
  <si>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</si>
  <si>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</si>
  <si>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</si>
  <si>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</si>
  <si>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</si>
  <si>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</si>
  <si>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</si>
  <si>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</si>
  <si>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</si>
  <si>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</si>
  <si>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</si>
  <si>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</si>
  <si>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</si>
  <si>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</si>
  <si>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</si>
  <si>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</si>
  <si>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</si>
  <si>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</si>
  <si>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</si>
  <si>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</si>
  <si>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</si>
  <si>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</si>
  <si>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</si>
  <si>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</si>
  <si>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</si>
  <si>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</si>
  <si>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</si>
  <si>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</si>
  <si>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</si>
  <si>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</si>
  <si>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</si>
  <si>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</si>
  <si>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</si>
  <si>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</si>
  <si>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</si>
  <si>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</si>
  <si>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</si>
  <si>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</si>
  <si>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</si>
  <si>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</si>
  <si>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</si>
  <si>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</si>
  <si>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</si>
  <si>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</si>
  <si>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</si>
  <si>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</si>
  <si>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</si>
  <si>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</si>
  <si>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</si>
  <si>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</si>
  <si>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</si>
  <si>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</si>
  <si>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</si>
  <si>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</si>
  <si>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</si>
  <si>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</si>
  <si>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</si>
  <si>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</si>
  <si>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</si>
  <si>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</si>
  <si>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</si>
  <si>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</si>
  <si>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</si>
  <si>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</si>
  <si>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</si>
  <si>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</si>
  <si>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</si>
  <si>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</si>
  <si>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</si>
  <si>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</si>
  <si>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</si>
  <si>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</si>
  <si>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</si>
  <si>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</si>
  <si>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</si>
  <si>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</si>
  <si>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</si>
  <si>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</si>
  <si>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</si>
  <si>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</si>
  <si>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</si>
  <si>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</si>
  <si>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</si>
  <si>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</si>
  <si>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</si>
  <si>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</si>
  <si>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</si>
  <si>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</si>
  <si>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</si>
  <si>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</si>
  <si>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</si>
  <si>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</si>
  <si>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</si>
  <si>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</si>
  <si>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</si>
  <si>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</si>
  <si>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</si>
  <si>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</si>
  <si>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</si>
  <si>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</si>
  <si>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</si>
  <si>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</si>
  <si>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</si>
  <si>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</si>
  <si>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</si>
  <si>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</si>
  <si>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</si>
  <si>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</si>
  <si>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</si>
  <si>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</si>
  <si>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</si>
  <si>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</si>
  <si>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</si>
  <si>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</si>
  <si>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</si>
  <si>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</si>
  <si>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</si>
  <si>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</si>
  <si>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</si>
  <si>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</si>
  <si>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</si>
  <si>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</si>
  <si>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</si>
  <si>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</si>
  <si>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</si>
  <si>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</si>
  <si>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</si>
  <si>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</si>
  <si>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</si>
  <si>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</si>
  <si>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</si>
  <si>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</si>
  <si>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</si>
  <si>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</si>
  <si>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</si>
  <si>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</si>
  <si>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</si>
  <si>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</si>
  <si>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</si>
  <si>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</si>
  <si>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</si>
  <si>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</si>
  <si>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</si>
  <si>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</si>
  <si>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</si>
  <si>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</si>
  <si>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</si>
  <si>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</si>
  <si>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</si>
  <si>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</si>
  <si>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</si>
  <si>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</si>
  <si>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</si>
  <si>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</si>
  <si>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</si>
  <si>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</si>
  <si>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</si>
  <si>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</si>
  <si>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</si>
  <si>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</si>
  <si>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</si>
  <si>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</si>
  <si>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</si>
  <si>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</si>
  <si>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</si>
  <si>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</si>
  <si>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</si>
  <si>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</si>
  <si>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</si>
  <si>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</si>
  <si>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</si>
  <si>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</si>
  <si>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</si>
  <si>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</si>
  <si>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</si>
  <si>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</si>
  <si>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</si>
  <si>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</si>
  <si>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</si>
  <si>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</si>
  <si>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</si>
  <si>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</si>
  <si>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</si>
  <si>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</si>
  <si>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</si>
  <si>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</si>
  <si>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</si>
  <si>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</si>
  <si>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</si>
  <si>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</si>
  <si>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</si>
  <si>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</si>
  <si>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</si>
  <si>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</si>
  <si>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</si>
  <si>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</si>
  <si>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</si>
  <si>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</si>
  <si>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</si>
  <si>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</si>
  <si>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</si>
  <si>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</si>
  <si>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</si>
  <si>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</si>
  <si>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</si>
  <si>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</si>
  <si>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</si>
  <si>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</si>
  <si>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</si>
  <si>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</si>
  <si>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</si>
  <si>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</si>
  <si>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</si>
  <si>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</si>
  <si>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</si>
  <si>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</si>
  <si>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</si>
  <si>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</si>
  <si>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</si>
  <si>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</si>
  <si>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</si>
  <si>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</si>
  <si>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</si>
  <si>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</si>
  <si>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</si>
  <si>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</si>
  <si>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</si>
  <si>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</si>
  <si>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</si>
  <si>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</si>
  <si>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</si>
  <si>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</si>
  <si>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</si>
  <si>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</si>
  <si>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</si>
  <si>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</si>
  <si>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</si>
  <si>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</si>
  <si>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</si>
  <si>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</si>
  <si>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</si>
  <si>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</si>
  <si>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</si>
  <si>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</si>
  <si>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</si>
  <si>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</si>
  <si>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</si>
  <si>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</si>
  <si>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</si>
  <si>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</si>
  <si>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</si>
  <si>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</si>
  <si>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</si>
  <si>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</si>
  <si>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</si>
  <si>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</si>
  <si>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</si>
  <si>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</si>
  <si>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</si>
  <si>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</si>
  <si>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</si>
  <si>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</si>
  <si>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</si>
  <si>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</si>
  <si>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</si>
  <si>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</si>
  <si>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</si>
  <si>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</si>
  <si>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</si>
  <si>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</si>
  <si>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</si>
  <si>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</si>
  <si>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</si>
  <si>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</si>
  <si>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</si>
  <si>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</si>
  <si>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</si>
  <si>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</si>
  <si>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</si>
  <si>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</si>
  <si>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</si>
  <si>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</si>
  <si>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</si>
  <si>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</si>
  <si>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</si>
  <si>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</si>
  <si>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</si>
  <si>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</si>
  <si>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</si>
  <si>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</si>
  <si>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</si>
  <si>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</si>
  <si>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</si>
  <si>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</si>
  <si>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</si>
  <si>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</si>
  <si>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</si>
  <si>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</si>
  <si>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</si>
  <si>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</si>
  <si>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</si>
  <si>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</si>
  <si>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</si>
  <si>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</si>
  <si>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</si>
  <si>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</si>
  <si>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</si>
  <si>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</si>
  <si>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</si>
  <si>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</si>
  <si>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</si>
  <si>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</si>
  <si>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</si>
  <si>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</si>
  <si>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</si>
  <si>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</si>
  <si>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</si>
  <si>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</si>
  <si>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</si>
  <si>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</si>
  <si>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</si>
  <si>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</si>
  <si>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</si>
  <si>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</si>
  <si>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</si>
  <si>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</si>
  <si>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</si>
  <si>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</si>
  <si>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</si>
  <si>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</si>
  <si>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</si>
  <si>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</si>
  <si>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</si>
  <si>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</si>
  <si>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</si>
  <si>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</si>
  <si>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</si>
  <si>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</si>
  <si>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</si>
  <si>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</si>
  <si>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</si>
  <si>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</si>
  <si>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</si>
  <si>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</si>
  <si>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</si>
  <si>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</si>
  <si>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</si>
  <si>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</si>
  <si>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</si>
  <si>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</si>
  <si>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</si>
  <si>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</si>
  <si>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</si>
  <si>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</si>
  <si>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</si>
  <si>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</si>
  <si>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</si>
  <si>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</si>
  <si>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</si>
  <si>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</si>
  <si>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</si>
  <si>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</si>
  <si>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</si>
  <si>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</si>
  <si>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</si>
  <si>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</si>
  <si>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</si>
  <si>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</si>
  <si>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</si>
  <si>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</si>
  <si>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</si>
  <si>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</si>
  <si>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</si>
  <si>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</si>
  <si>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</si>
  <si>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</si>
  <si>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</si>
  <si>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</si>
  <si>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</si>
  <si>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</si>
  <si>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</si>
  <si>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</si>
  <si>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</si>
  <si>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</si>
  <si>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</si>
  <si>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</si>
  <si>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</si>
  <si>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</si>
  <si>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</si>
  <si>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</si>
  <si>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</si>
  <si>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</si>
  <si>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</si>
  <si>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</si>
  <si>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</si>
  <si>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</si>
  <si>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</si>
  <si>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</si>
  <si>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</si>
  <si>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</si>
  <si>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</si>
  <si>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</si>
  <si>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</si>
  <si>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</si>
  <si>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</si>
  <si>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</si>
  <si>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</si>
  <si>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</si>
  <si>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</si>
  <si>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</si>
  <si>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</si>
  <si>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</si>
  <si>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</si>
  <si>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</si>
  <si>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</si>
  <si>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</si>
  <si>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</si>
  <si>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</si>
  <si>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</si>
  <si>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</si>
  <si>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</si>
  <si>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</si>
  <si>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</si>
  <si>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</si>
  <si>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</si>
  <si>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</si>
  <si>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</si>
  <si>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</si>
  <si>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</si>
  <si>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</si>
  <si>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</si>
  <si>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</si>
  <si>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</si>
  <si>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</si>
  <si>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</si>
  <si>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</si>
  <si>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</si>
  <si>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</si>
  <si>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</si>
  <si>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</si>
  <si>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</si>
  <si>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</si>
  <si>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</si>
  <si>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</si>
  <si>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</si>
  <si>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</si>
  <si>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</si>
  <si>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</si>
  <si>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</si>
  <si>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</si>
  <si>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</si>
  <si>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</si>
  <si>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</si>
  <si>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</si>
  <si>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</si>
  <si>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</si>
  <si>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</si>
  <si>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</si>
  <si>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</si>
  <si>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</si>
  <si>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</si>
  <si>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</si>
  <si>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</si>
  <si>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</si>
  <si>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</si>
  <si>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</si>
  <si>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</si>
  <si>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</si>
  <si>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</si>
  <si>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</si>
  <si>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</si>
  <si>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</si>
  <si>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</si>
  <si>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</si>
  <si>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</si>
  <si>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</si>
  <si>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</si>
  <si>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</si>
  <si>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</si>
  <si>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</si>
  <si>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</si>
  <si>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</si>
  <si>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</si>
  <si>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</si>
  <si>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</si>
  <si>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</si>
  <si>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</si>
  <si>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</si>
  <si>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</si>
  <si>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</si>
  <si>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</si>
  <si>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</si>
  <si>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</si>
  <si>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</si>
  <si>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</si>
  <si>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</si>
  <si>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</si>
  <si>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</si>
  <si>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</si>
  <si>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</si>
  <si>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</si>
  <si>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</si>
  <si>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</si>
  <si>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</si>
  <si>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</si>
  <si>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</si>
  <si>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</si>
  <si>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</si>
  <si>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</si>
  <si>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</si>
  <si>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</si>
  <si>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</si>
  <si>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</si>
  <si>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</si>
  <si>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</si>
  <si>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</si>
  <si>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</si>
  <si>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</si>
  <si>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</si>
  <si>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</si>
  <si>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</si>
  <si>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</si>
  <si>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</si>
  <si>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</si>
  <si>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</si>
  <si>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</si>
  <si>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</si>
  <si>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</si>
  <si>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</si>
  <si>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</si>
  <si>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</si>
  <si>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</si>
  <si>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</si>
  <si>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</si>
  <si>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</si>
  <si>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</si>
  <si>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</si>
  <si>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</si>
  <si>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</si>
  <si>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</si>
  <si>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</si>
  <si>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</si>
  <si>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</si>
  <si>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</si>
  <si>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</si>
  <si>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</si>
  <si>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</si>
  <si>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</si>
  <si>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</si>
  <si>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</si>
  <si>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</si>
  <si>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</si>
  <si>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</si>
  <si>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</si>
  <si>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</si>
  <si>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</si>
  <si>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</si>
  <si>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</si>
  <si>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</si>
  <si>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</si>
  <si>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</si>
  <si>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</si>
  <si>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</si>
  <si>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</si>
  <si>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</si>
  <si>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</si>
  <si>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</si>
  <si>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</si>
  <si>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</si>
  <si>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</si>
  <si>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</si>
  <si>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</si>
  <si>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</si>
  <si>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</si>
  <si>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</si>
  <si>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</si>
  <si>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</si>
  <si>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</si>
  <si>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</si>
  <si>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</si>
  <si>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</si>
  <si>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</si>
  <si>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</si>
  <si>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</si>
  <si>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</si>
  <si>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</si>
  <si>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</si>
  <si>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</si>
  <si>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</si>
  <si>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</si>
  <si>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</si>
  <si>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</si>
  <si>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</si>
  <si>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</si>
  <si>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</si>
  <si>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</si>
  <si>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</si>
  <si>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</si>
  <si>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</si>
  <si>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</si>
  <si>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</si>
  <si>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</si>
  <si>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</si>
  <si>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</si>
  <si>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</si>
  <si>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</si>
  <si>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</si>
  <si>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</si>
  <si>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</si>
  <si>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</si>
  <si>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</si>
  <si>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</si>
  <si>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</si>
  <si>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</si>
  <si>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</si>
  <si>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</si>
  <si>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</si>
  <si>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</si>
  <si>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</si>
  <si>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</si>
  <si>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</si>
  <si>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</si>
  <si>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</si>
  <si>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</si>
  <si>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</si>
  <si>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</si>
  <si>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</si>
  <si>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</si>
  <si>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</si>
  <si>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</si>
  <si>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</si>
  <si>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</si>
  <si>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</si>
  <si>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</si>
  <si>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</si>
  <si>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</si>
  <si>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</si>
  <si>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</si>
  <si>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</si>
  <si>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</si>
  <si>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</si>
  <si>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</si>
  <si>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</si>
  <si>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</si>
  <si>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</si>
  <si>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</si>
  <si>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</si>
  <si>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</si>
  <si>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</si>
  <si>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</si>
  <si>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</si>
  <si>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</si>
  <si>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</si>
  <si>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</si>
  <si>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</si>
  <si>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</si>
  <si>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</si>
  <si>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</si>
  <si>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</si>
  <si>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</si>
  <si>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</si>
  <si>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</si>
  <si>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</si>
  <si>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</si>
  <si>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</si>
  <si>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</si>
  <si>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</si>
  <si>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</si>
  <si>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</si>
  <si>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</si>
  <si>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</si>
  <si>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</si>
  <si>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</si>
  <si>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</si>
  <si>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</si>
  <si>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</si>
  <si>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</si>
  <si>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</si>
  <si>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</si>
  <si>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</si>
  <si>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</si>
  <si>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</si>
  <si>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</si>
  <si>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</si>
  <si>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</si>
  <si>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</si>
  <si>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</si>
  <si>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</si>
  <si>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</si>
  <si>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</si>
  <si>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</si>
  <si>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</si>
  <si>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</si>
  <si>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</si>
  <si>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</si>
  <si>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</si>
  <si>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</si>
  <si>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</si>
  <si>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</si>
  <si>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</si>
  <si>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</si>
  <si>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</si>
  <si>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</si>
  <si>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</si>
  <si>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</si>
  <si>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</si>
  <si>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</si>
  <si>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</si>
  <si>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</si>
  <si>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</si>
  <si>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</si>
  <si>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</si>
  <si>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</si>
  <si>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</si>
  <si>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</si>
  <si>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</si>
  <si>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</si>
  <si>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</si>
  <si>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</si>
  <si>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</si>
  <si>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</si>
  <si>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</si>
  <si>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</si>
  <si>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</si>
  <si>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</si>
  <si>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</si>
  <si>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</si>
  <si>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</si>
  <si>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</si>
  <si>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</si>
  <si>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</si>
  <si>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</si>
  <si>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</si>
  <si>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</si>
  <si>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</si>
  <si>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</si>
  <si>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</si>
  <si>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</si>
  <si>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</si>
  <si>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</si>
  <si>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</si>
  <si>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</si>
  <si>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</si>
  <si>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</si>
  <si>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</si>
  <si>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</si>
  <si>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</si>
  <si>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</si>
  <si>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</si>
  <si>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</si>
  <si>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</si>
  <si>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</si>
  <si>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</si>
  <si>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</si>
  <si>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</si>
  <si>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</si>
  <si>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</si>
  <si>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</si>
  <si>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</si>
  <si>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</si>
  <si>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</si>
  <si>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</si>
  <si>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</si>
  <si>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</si>
  <si>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</si>
  <si>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</si>
  <si>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</si>
  <si>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</si>
  <si>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</si>
  <si>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</si>
  <si>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</si>
  <si>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</si>
  <si>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</si>
  <si>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</si>
  <si>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</si>
  <si>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</si>
  <si>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</si>
  <si>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</si>
  <si>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</si>
  <si>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</si>
  <si>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</si>
  <si>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</si>
  <si>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</si>
  <si>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</si>
  <si>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</si>
  <si>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</si>
  <si>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</si>
  <si>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</si>
  <si>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</si>
  <si>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</si>
  <si>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</si>
  <si>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</si>
  <si>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</si>
  <si>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</si>
  <si>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</si>
  <si>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</si>
  <si>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</si>
  <si>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</si>
  <si>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</si>
  <si>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</si>
  <si>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</si>
  <si>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</si>
  <si>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</si>
  <si>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</si>
  <si>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</si>
  <si>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</si>
  <si>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</si>
  <si>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</si>
  <si>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</si>
  <si>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</si>
  <si>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</si>
  <si>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</si>
  <si>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</si>
  <si>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</si>
  <si>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</si>
  <si>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</si>
  <si>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</si>
  <si>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</si>
  <si>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</si>
  <si>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</si>
  <si>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</si>
  <si>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</si>
  <si>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</si>
  <si>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</si>
  <si>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</si>
  <si>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</si>
  <si>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</si>
  <si>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</si>
  <si>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</si>
  <si>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</si>
  <si>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</si>
  <si>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</si>
  <si>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</si>
  <si>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</si>
  <si>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</si>
  <si>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</si>
  <si>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</si>
  <si>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</si>
  <si>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</si>
  <si>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</si>
  <si>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</si>
  <si>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</si>
  <si>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</si>
  <si>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</si>
  <si>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</si>
  <si>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</si>
  <si>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</si>
  <si>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</si>
  <si>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</si>
  <si>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</si>
  <si>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</si>
  <si>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</si>
  <si>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</si>
  <si>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</si>
  <si>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</si>
  <si>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</si>
  <si>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</si>
  <si>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</si>
  <si>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</si>
  <si>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</si>
  <si>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</si>
  <si>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</si>
  <si>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</si>
  <si>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</si>
  <si>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</si>
  <si>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</si>
  <si>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</si>
  <si>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</si>
  <si>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</si>
  <si>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</si>
  <si>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</si>
  <si>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</si>
  <si>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</si>
  <si>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</si>
  <si>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</si>
  <si>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</si>
  <si>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</si>
  <si>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</si>
  <si>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</si>
  <si>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</si>
  <si>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</si>
  <si>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</si>
  <si>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</si>
  <si>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</si>
  <si>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</si>
  <si>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</si>
  <si>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</si>
  <si>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</si>
  <si>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</si>
  <si>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</si>
  <si>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</si>
  <si>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</si>
  <si>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</si>
  <si>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</si>
  <si>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</si>
  <si>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</si>
  <si>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</si>
  <si>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</si>
  <si>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</si>
  <si>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</si>
  <si>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</si>
  <si>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</si>
  <si>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</si>
  <si>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</si>
  <si>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</si>
  <si>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</si>
  <si>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</si>
  <si>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</si>
  <si>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</si>
  <si>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</si>
  <si>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</si>
  <si>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</si>
  <si>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</si>
  <si>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</si>
  <si>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</si>
  <si>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</si>
  <si>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</si>
  <si>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</si>
  <si>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</si>
  <si>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</si>
  <si>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</si>
  <si>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</si>
  <si>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</si>
  <si>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</si>
  <si>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</si>
  <si>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</si>
  <si>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</si>
  <si>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</si>
  <si>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</si>
  <si>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</si>
  <si>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</si>
  <si>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</si>
  <si>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</si>
  <si>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</si>
  <si>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</si>
  <si>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</si>
  <si>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</si>
  <si>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</si>
  <si>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</si>
  <si>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</si>
  <si>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</si>
  <si>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</si>
  <si>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</si>
  <si>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</si>
  <si>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</si>
  <si>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</si>
  <si>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</si>
  <si>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</si>
  <si>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</si>
  <si>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</si>
  <si>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</si>
  <si>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</si>
  <si>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</si>
  <si>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</si>
  <si>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</si>
  <si>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</si>
  <si>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</si>
  <si>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</si>
  <si>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</si>
  <si>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</si>
  <si>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</si>
  <si>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</si>
  <si>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</si>
  <si>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</si>
  <si>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</si>
  <si>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</si>
  <si>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</si>
  <si>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</si>
  <si>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</si>
  <si>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</si>
  <si>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</si>
  <si>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</si>
  <si>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</si>
  <si>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</si>
  <si>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</si>
  <si>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</si>
  <si>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</si>
  <si>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</si>
  <si>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</si>
  <si>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</si>
  <si>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</si>
  <si>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</si>
  <si>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</si>
  <si>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</si>
  <si>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</si>
  <si>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</si>
  <si>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</si>
  <si>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</si>
  <si>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</si>
  <si>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</si>
  <si>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</si>
  <si>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</si>
  <si>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</si>
  <si>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</si>
  <si>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</si>
  <si>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</si>
  <si>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</si>
  <si>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</si>
  <si>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</si>
  <si>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</si>
  <si>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</si>
  <si>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</si>
  <si>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</si>
  <si>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</si>
  <si>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</si>
  <si>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</si>
  <si>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</si>
  <si>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</si>
  <si>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</si>
  <si>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</si>
  <si>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</si>
  <si>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</si>
  <si>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</si>
  <si>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</si>
  <si>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</si>
  <si>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</si>
  <si>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</si>
  <si>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</si>
  <si>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</si>
  <si>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</si>
  <si>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</si>
  <si>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</si>
  <si>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</si>
  <si>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</si>
  <si>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</si>
  <si>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</si>
  <si>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</si>
  <si>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</si>
  <si>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</si>
  <si>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</si>
  <si>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</si>
  <si>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</si>
  <si>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</si>
  <si>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</si>
  <si>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</si>
  <si>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</si>
  <si>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</si>
  <si>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</si>
  <si>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</si>
  <si>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</si>
  <si>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</si>
  <si>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</si>
  <si>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</si>
  <si>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</si>
  <si>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</si>
  <si>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</si>
  <si>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</si>
  <si>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</si>
  <si>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</si>
  <si>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</si>
  <si>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</si>
  <si>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</si>
  <si>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</si>
  <si>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</si>
  <si>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</si>
  <si>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</si>
  <si>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</si>
  <si>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</si>
  <si>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</si>
  <si>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</si>
  <si>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</si>
  <si>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</si>
  <si>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</si>
  <si>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</si>
  <si>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</si>
  <si>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</si>
  <si>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</si>
  <si>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</si>
  <si>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</si>
  <si>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</si>
  <si>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</si>
  <si>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</si>
  <si>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</si>
  <si>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</si>
  <si>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</si>
  <si>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</si>
  <si>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</si>
  <si>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</si>
  <si>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</si>
  <si>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</si>
  <si>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</si>
  <si>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</si>
  <si>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</si>
  <si>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</si>
  <si>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</si>
  <si>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</si>
  <si>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</si>
  <si>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</si>
  <si>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</si>
  <si>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</si>
  <si>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</si>
  <si>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</si>
  <si>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</si>
  <si>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</si>
  <si>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</si>
  <si>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</si>
  <si>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</si>
  <si>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</si>
  <si>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</si>
  <si>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</si>
  <si>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</si>
  <si>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</si>
  <si>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</si>
  <si>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</si>
  <si>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</si>
  <si>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</si>
  <si>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</si>
  <si>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</si>
  <si>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</si>
  <si>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</si>
  <si>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</si>
  <si>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</si>
  <si>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</si>
  <si>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</si>
  <si>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</si>
  <si>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</si>
  <si>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</si>
  <si>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</si>
  <si>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</si>
  <si>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</si>
  <si>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</si>
  <si>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</si>
  <si>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</si>
  <si>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</si>
  <si>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</si>
  <si>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</si>
  <si>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</si>
  <si>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</si>
  <si>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</si>
  <si>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</si>
  <si>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</si>
  <si>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</si>
  <si>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</si>
  <si>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</si>
  <si>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</si>
  <si>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</si>
  <si>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</si>
  <si>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</si>
  <si>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</si>
  <si>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</si>
  <si>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</si>
  <si>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</si>
  <si>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</si>
  <si>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</si>
  <si>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</si>
  <si>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</si>
  <si>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</si>
  <si>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</si>
  <si>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</si>
  <si>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</si>
  <si>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</si>
  <si>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</si>
  <si>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</si>
  <si>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</si>
  <si>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</si>
  <si>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</si>
  <si>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</si>
  <si>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</si>
  <si>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</si>
  <si>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</si>
  <si>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</si>
  <si>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</si>
  <si>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</si>
  <si>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</si>
  <si>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</si>
  <si>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</si>
  <si>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</si>
  <si>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</si>
  <si>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</si>
  <si>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</si>
  <si>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</si>
  <si>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</si>
  <si>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</si>
  <si>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</si>
  <si>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</si>
  <si>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</si>
  <si>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</si>
  <si>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</si>
  <si>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</si>
  <si>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</si>
  <si>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</si>
  <si>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</si>
  <si>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</si>
  <si>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</si>
  <si>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</si>
  <si>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</si>
  <si>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</si>
  <si>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</si>
  <si>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</si>
  <si>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</si>
  <si>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</si>
  <si>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</si>
  <si>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</si>
  <si>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</si>
  <si>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</si>
  <si>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</si>
  <si>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</si>
  <si>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</si>
  <si>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</si>
  <si>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</si>
  <si>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</si>
  <si>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</si>
  <si>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</si>
  <si>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</si>
  <si>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</si>
  <si>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</si>
  <si>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</si>
  <si>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</si>
  <si>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</si>
  <si>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</si>
  <si>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</si>
  <si>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</si>
  <si>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</si>
  <si>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</si>
  <si>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</si>
  <si>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</si>
  <si>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</si>
  <si>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</si>
  <si>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</si>
  <si>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</si>
  <si>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</si>
  <si>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</si>
  <si>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</si>
  <si>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</si>
  <si>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</si>
  <si>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</si>
  <si>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</si>
  <si>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</si>
  <si>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</si>
  <si>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</si>
  <si>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</si>
  <si>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</si>
  <si>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</si>
  <si>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</si>
  <si>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</si>
  <si>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</si>
  <si>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</si>
  <si>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</si>
  <si>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</si>
  <si>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</si>
  <si>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</si>
  <si>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</si>
  <si>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</si>
  <si>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</si>
  <si>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</si>
  <si>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</si>
  <si>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</si>
  <si>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</si>
  <si>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</si>
  <si>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</si>
  <si>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</si>
  <si>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</si>
  <si>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</si>
  <si>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</si>
  <si>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</si>
  <si>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</si>
  <si>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</si>
  <si>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</si>
  <si>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</si>
  <si>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</si>
  <si>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</si>
  <si>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</si>
  <si>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</si>
  <si>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</si>
  <si>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</si>
  <si>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</si>
  <si>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</si>
  <si>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</si>
  <si>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</si>
  <si>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</si>
  <si>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</si>
  <si>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</si>
  <si>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</si>
  <si>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</si>
  <si>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</si>
  <si>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</si>
  <si>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</si>
  <si>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</si>
  <si>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</si>
  <si>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</si>
  <si>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</si>
  <si>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</si>
  <si>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</si>
  <si>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</si>
  <si>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</si>
  <si>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</si>
  <si>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</si>
  <si>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</si>
  <si>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</si>
  <si>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</si>
  <si>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</si>
  <si>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</si>
  <si>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</si>
  <si>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</si>
  <si>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</si>
  <si>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</si>
  <si>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</si>
  <si>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</si>
  <si>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</si>
  <si>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</si>
  <si>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</si>
  <si>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</si>
  <si>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</si>
  <si>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</si>
  <si>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</si>
  <si>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</si>
  <si>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</si>
  <si>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</si>
  <si>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</si>
  <si>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</si>
  <si>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</si>
  <si>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</si>
  <si>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</si>
  <si>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</si>
  <si>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</si>
  <si>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</si>
  <si>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</si>
  <si>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</si>
  <si>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</si>
  <si>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</si>
  <si>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</si>
  <si>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</si>
  <si>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</si>
  <si>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</si>
  <si>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</si>
  <si>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</si>
  <si>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</si>
  <si>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</si>
  <si>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</si>
  <si>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</si>
  <si>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</si>
  <si>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</si>
  <si>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</si>
  <si>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</si>
  <si>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</si>
  <si>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</si>
  <si>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</si>
  <si>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</si>
  <si>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</si>
  <si>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</si>
  <si>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</si>
  <si>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</si>
  <si>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</si>
  <si>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</si>
  <si>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</si>
  <si>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</si>
  <si>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</si>
  <si>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</si>
  <si>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</si>
  <si>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</si>
  <si>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</si>
  <si>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</si>
  <si>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</si>
  <si>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</si>
  <si>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</si>
  <si>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</si>
  <si>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</si>
  <si>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</si>
  <si>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</si>
  <si>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</si>
  <si>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</si>
  <si>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</si>
  <si>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</si>
  <si>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</si>
  <si>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</si>
  <si>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</si>
  <si>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</si>
  <si>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</si>
  <si>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</si>
  <si>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</si>
  <si>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</si>
  <si>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</si>
  <si>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</si>
  <si>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</si>
  <si>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</si>
  <si>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</si>
  <si>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</si>
  <si>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</si>
  <si>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</si>
  <si>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</si>
  <si>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</si>
  <si>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</si>
  <si>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</si>
  <si>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</si>
  <si>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</si>
  <si>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</si>
  <si>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</si>
  <si>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</si>
  <si>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</si>
  <si>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</si>
  <si>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</si>
  <si>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</si>
  <si>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</si>
  <si>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</si>
  <si>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</si>
  <si>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</si>
  <si>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</si>
  <si>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</si>
  <si>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</si>
  <si>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</si>
  <si>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</si>
  <si>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</si>
  <si>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</si>
  <si>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</si>
  <si>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</si>
  <si>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</si>
  <si>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</si>
  <si>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</si>
  <si>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</si>
  <si>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</si>
  <si>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</si>
  <si>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</si>
  <si>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</si>
  <si>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</si>
  <si>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</si>
  <si>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</si>
  <si>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</si>
  <si>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</si>
  <si>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</si>
  <si>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</si>
  <si>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</si>
  <si>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</si>
  <si>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</si>
  <si>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</si>
  <si>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</si>
  <si>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</si>
  <si>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</si>
  <si>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</si>
  <si>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</si>
  <si>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</si>
  <si>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</si>
  <si>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</si>
  <si>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</si>
  <si>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</si>
  <si>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</si>
  <si>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</si>
  <si>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</si>
  <si>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</si>
  <si>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</si>
  <si>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</si>
  <si>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</si>
  <si>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</si>
  <si>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</si>
  <si>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</si>
  <si>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</si>
  <si>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</si>
  <si>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</si>
  <si>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</si>
  <si>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</si>
  <si>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</si>
  <si>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</si>
  <si>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</si>
  <si>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</si>
  <si>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</si>
  <si>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</si>
  <si>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</si>
  <si>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</si>
  <si>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</si>
  <si>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</si>
  <si>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</si>
  <si>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</si>
  <si>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</si>
  <si>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</si>
  <si>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</si>
  <si>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</si>
  <si>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</si>
  <si>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</si>
  <si>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</si>
  <si>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</si>
  <si>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</si>
  <si>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</si>
  <si>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</si>
  <si>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</si>
  <si>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</si>
  <si>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</si>
  <si>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</si>
  <si>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</si>
  <si>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</si>
  <si>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</si>
  <si>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</si>
  <si>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</si>
  <si>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</si>
  <si>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</si>
  <si>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</si>
  <si>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</si>
  <si>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</si>
  <si>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</si>
  <si>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</si>
  <si>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</si>
  <si>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</si>
  <si>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</si>
  <si>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</si>
  <si>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</si>
  <si>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</si>
  <si>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</si>
  <si>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</si>
  <si>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</si>
  <si>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</si>
  <si>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</si>
  <si>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</si>
  <si>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</si>
  <si>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</si>
  <si>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</si>
  <si>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</si>
  <si>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</si>
  <si>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</si>
  <si>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</si>
  <si>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</si>
  <si>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</si>
  <si>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</si>
  <si>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</si>
  <si>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</si>
  <si>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</si>
  <si>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</si>
  <si>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</si>
  <si>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</si>
  <si>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</si>
  <si>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</si>
  <si>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</si>
  <si>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</si>
  <si>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</si>
  <si>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</si>
  <si>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</si>
  <si>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</si>
  <si>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</si>
  <si>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</si>
  <si>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</si>
  <si>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</si>
  <si>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</si>
  <si>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</si>
  <si>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</si>
  <si>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</si>
  <si>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</si>
  <si>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</si>
  <si>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</si>
  <si>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</si>
  <si>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</si>
  <si>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</si>
  <si>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</si>
  <si>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</si>
  <si>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</si>
  <si>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</si>
  <si>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</si>
  <si>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</si>
  <si>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</si>
  <si>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</si>
  <si>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</si>
  <si>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</si>
  <si>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</si>
  <si>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</si>
  <si>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</si>
  <si>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</si>
  <si>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</si>
  <si>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</si>
  <si>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</si>
  <si>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</si>
  <si>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</si>
  <si>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</si>
  <si>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</si>
  <si>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</si>
  <si>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</si>
  <si>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</si>
  <si>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</si>
  <si>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</si>
  <si>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</si>
  <si>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</si>
  <si>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</si>
  <si>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</si>
  <si>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</si>
  <si>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</si>
  <si>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</si>
  <si>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</si>
  <si>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</si>
  <si>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</si>
  <si>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</si>
  <si>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</si>
  <si>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</si>
  <si>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</si>
  <si>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</si>
  <si>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</si>
  <si>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</si>
  <si>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</si>
  <si>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</si>
  <si>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</si>
  <si>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</si>
  <si>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</si>
  <si>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</si>
  <si>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</si>
  <si>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</si>
  <si>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</si>
  <si>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</si>
  <si>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</si>
  <si>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</si>
  <si>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</si>
  <si>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</si>
  <si>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</si>
  <si>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</si>
  <si>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</si>
  <si>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</si>
  <si>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</si>
  <si>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</si>
  <si>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</si>
  <si>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</si>
  <si>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</si>
  <si>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</si>
  <si>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</si>
  <si>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</si>
  <si>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</si>
  <si>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</si>
  <si>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</si>
  <si>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</si>
  <si>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</si>
  <si>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</si>
  <si>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</si>
  <si>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</si>
  <si>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</si>
  <si>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</si>
  <si>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</si>
  <si>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</si>
  <si>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</si>
  <si>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</si>
  <si>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</si>
  <si>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</si>
  <si>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</si>
  <si>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</si>
  <si>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</si>
  <si>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</si>
  <si>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</si>
  <si>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</si>
  <si>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</si>
  <si>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</si>
  <si>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</si>
  <si>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</si>
  <si>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</si>
  <si>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</si>
  <si>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</si>
  <si>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</si>
  <si>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</si>
  <si>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</si>
  <si>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</si>
  <si>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</si>
  <si>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</si>
  <si>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</si>
  <si>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</si>
  <si>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</si>
  <si>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</si>
  <si>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</si>
  <si>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</si>
  <si>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</si>
  <si>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</si>
  <si>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</si>
  <si>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</si>
  <si>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</si>
  <si>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</si>
  <si>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</si>
  <si>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</si>
  <si>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</si>
  <si>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</si>
  <si>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</si>
  <si>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</si>
  <si>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</si>
  <si>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</si>
  <si>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</si>
  <si>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</si>
  <si>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</si>
  <si>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</si>
  <si>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</si>
  <si>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</si>
  <si>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</si>
  <si>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</si>
  <si>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</si>
  <si>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</si>
  <si>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</si>
  <si>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</si>
  <si>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</si>
  <si>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</si>
  <si>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</si>
  <si>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</si>
  <si>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</si>
  <si>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</si>
  <si>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</si>
  <si>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</si>
  <si>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</si>
  <si>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</si>
  <si>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</si>
  <si>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</si>
  <si>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</si>
  <si>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</si>
  <si>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</si>
  <si>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</si>
  <si>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</si>
  <si>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</si>
  <si>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</si>
  <si>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</si>
  <si>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</si>
  <si>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</si>
  <si>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</si>
  <si>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</si>
  <si>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</si>
  <si>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</si>
  <si>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</si>
  <si>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</si>
  <si>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</si>
  <si>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</si>
  <si>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</si>
  <si>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</si>
  <si>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</si>
  <si>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</si>
  <si>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</si>
  <si>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</si>
  <si>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</si>
  <si>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</si>
  <si>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</si>
  <si>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</si>
  <si>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</si>
  <si>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</si>
  <si>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</si>
  <si>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</si>
  <si>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</si>
  <si>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</si>
  <si>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</si>
  <si>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</si>
  <si>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</si>
  <si>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</si>
  <si>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</si>
  <si>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</si>
  <si>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</si>
  <si>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</si>
  <si>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</si>
  <si>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</si>
  <si>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</si>
  <si>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</si>
  <si>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</si>
  <si>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</si>
  <si>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</si>
  <si>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</si>
  <si>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</si>
  <si>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</si>
  <si>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</si>
  <si>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</si>
  <si>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</si>
  <si>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</si>
  <si>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</si>
  <si>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</si>
  <si>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</si>
  <si>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</si>
  <si>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</si>
  <si>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</si>
  <si>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</si>
  <si>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</si>
  <si>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</si>
  <si>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</si>
  <si>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</si>
  <si>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</si>
  <si>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</si>
  <si>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</si>
  <si>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</si>
  <si>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</si>
  <si>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</si>
  <si>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</si>
  <si>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</si>
  <si>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</si>
  <si>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</si>
  <si>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</si>
  <si>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</si>
  <si>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</si>
  <si>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</si>
  <si>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</si>
  <si>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</si>
  <si>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</si>
  <si>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</si>
  <si>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</si>
  <si>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</si>
  <si>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</si>
  <si>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</si>
  <si>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</si>
  <si>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</si>
  <si>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</si>
  <si>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</si>
  <si>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</si>
  <si>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</si>
  <si>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</si>
  <si>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</si>
  <si>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</si>
  <si>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</si>
  <si>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</si>
  <si>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</si>
  <si>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</si>
  <si>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</si>
  <si>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</si>
  <si>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</si>
  <si>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</si>
  <si>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</si>
  <si>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</si>
  <si>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</si>
  <si>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</si>
  <si>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</si>
  <si>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</si>
  <si>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</si>
  <si>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</si>
  <si>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</si>
  <si>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</si>
  <si>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</si>
  <si>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</si>
  <si>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</si>
  <si>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</si>
  <si>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</si>
  <si>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</si>
  <si>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</si>
  <si>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</si>
  <si>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</si>
  <si>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</si>
  <si>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</si>
  <si>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</si>
  <si>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</si>
  <si>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</si>
  <si>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</si>
  <si>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</si>
  <si>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</si>
  <si>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</si>
  <si>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</si>
  <si>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</si>
  <si>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</si>
  <si>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</si>
  <si>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</si>
  <si>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</si>
  <si>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</si>
  <si>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</si>
  <si>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</si>
  <si>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</si>
  <si>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</si>
  <si>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</si>
  <si>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</si>
  <si>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</si>
  <si>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</si>
  <si>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</si>
  <si>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</si>
  <si>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</si>
  <si>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</si>
  <si>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</si>
  <si>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</si>
  <si>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</si>
  <si>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</si>
  <si>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</si>
  <si>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</si>
  <si>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</si>
  <si>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</si>
  <si>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</si>
  <si>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</si>
  <si>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</si>
  <si>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</si>
  <si>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</si>
  <si>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</si>
  <si>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</si>
  <si>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</si>
  <si>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</si>
  <si>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</si>
  <si>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</si>
  <si>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</si>
  <si>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</si>
  <si>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</si>
  <si>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</si>
  <si>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</si>
  <si>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</si>
  <si>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</si>
  <si>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</si>
  <si>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</si>
  <si>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</si>
  <si>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</si>
  <si>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</si>
  <si>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</si>
  <si>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</si>
  <si>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</si>
  <si>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</si>
  <si>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</si>
  <si>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</si>
  <si>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</si>
  <si>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</si>
  <si>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</si>
  <si>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</si>
  <si>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</si>
  <si>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</si>
  <si>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</si>
  <si>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</si>
  <si>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</si>
  <si>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</si>
  <si>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</si>
  <si>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</si>
  <si>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</si>
  <si>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</si>
  <si>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</si>
  <si>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</si>
  <si>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</si>
  <si>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</si>
  <si>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</si>
  <si>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</si>
  <si>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</si>
  <si>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</si>
  <si>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</si>
  <si>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</si>
  <si>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</si>
  <si>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</si>
  <si>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</si>
  <si>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</si>
  <si>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</si>
  <si>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</si>
  <si>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</si>
  <si>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</si>
  <si>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</si>
  <si>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</si>
  <si>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</si>
  <si>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</si>
  <si>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</si>
  <si>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</si>
  <si>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</si>
  <si>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</si>
  <si>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</si>
  <si>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</si>
  <si>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</si>
  <si>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</si>
  <si>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</si>
  <si>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</si>
  <si>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</si>
  <si>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</si>
  <si>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</si>
  <si>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</si>
  <si>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</si>
  <si>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</si>
  <si>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</si>
  <si>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</si>
  <si>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</si>
  <si>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</si>
  <si>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</si>
  <si>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</si>
  <si>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</si>
  <si>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</si>
  <si>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</si>
  <si>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</si>
  <si>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</si>
  <si>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</si>
  <si>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</si>
  <si>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</si>
  <si>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</si>
  <si>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</si>
  <si>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</si>
  <si>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</si>
  <si>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</si>
  <si>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</si>
  <si>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</si>
  <si>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</si>
  <si>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</si>
  <si>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</si>
  <si>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</si>
  <si>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</si>
  <si>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</si>
  <si>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</si>
  <si>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</si>
  <si>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</si>
  <si>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</si>
  <si>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</si>
  <si>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</si>
  <si>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</si>
  <si>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</si>
  <si>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</si>
  <si>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</si>
  <si>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</si>
  <si>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</si>
  <si>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</si>
  <si>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</si>
  <si>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</si>
  <si>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</si>
  <si>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</si>
  <si>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</si>
  <si>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</si>
  <si>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</si>
  <si>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</si>
  <si>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</si>
  <si>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</si>
  <si>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</si>
  <si>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</si>
  <si>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</si>
  <si>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</si>
  <si>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</si>
  <si>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</si>
  <si>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</si>
  <si>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</si>
  <si>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</si>
  <si>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</si>
  <si>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</si>
  <si>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</si>
  <si>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</si>
  <si>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</si>
  <si>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</si>
  <si>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</si>
  <si>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</si>
  <si>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</si>
  <si>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</si>
  <si>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</si>
  <si>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</si>
  <si>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</si>
  <si>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</si>
  <si>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</si>
  <si>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</si>
  <si>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</si>
  <si>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</si>
  <si>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</si>
  <si>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</si>
  <si>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</si>
  <si>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</si>
  <si>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</si>
  <si>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</si>
  <si>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</si>
  <si>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</si>
  <si>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</si>
  <si>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</si>
  <si>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</si>
  <si>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</si>
  <si>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</si>
  <si>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</si>
  <si>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</si>
  <si>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</si>
  <si>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</si>
  <si>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</si>
  <si>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</si>
  <si>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</si>
  <si>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</si>
  <si>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</si>
  <si>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</si>
  <si>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</si>
  <si>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</si>
  <si>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</si>
  <si>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</si>
  <si>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</si>
  <si>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</si>
  <si>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</si>
  <si>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</si>
  <si>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</si>
  <si>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</si>
  <si>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</si>
  <si>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</si>
  <si>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</si>
  <si>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</si>
  <si>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</si>
  <si>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</si>
  <si>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</si>
  <si>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</si>
  <si>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</si>
  <si>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</si>
  <si>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</si>
  <si>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</si>
  <si>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</si>
  <si>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</si>
  <si>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</si>
  <si>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</si>
  <si>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</si>
  <si>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</si>
  <si>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</si>
  <si>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</si>
  <si>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</si>
  <si>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</si>
  <si>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</si>
  <si>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</si>
  <si>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</si>
  <si>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</si>
  <si>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</si>
  <si>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</si>
  <si>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</si>
  <si>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</si>
  <si>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</si>
  <si>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</si>
  <si>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</si>
  <si>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</si>
  <si>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</si>
  <si>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</si>
  <si>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</si>
  <si>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</si>
  <si>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</si>
  <si>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</si>
  <si>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</si>
  <si>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</si>
  <si>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</si>
  <si>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</si>
  <si>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</si>
  <si>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</si>
  <si>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</si>
  <si>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</si>
  <si>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</si>
  <si>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</si>
  <si>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</si>
  <si>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</si>
  <si>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</si>
  <si>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</si>
  <si>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</si>
  <si>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</si>
  <si>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</si>
  <si>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</si>
  <si>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</si>
  <si>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</si>
  <si>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</si>
  <si>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</si>
  <si>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</si>
  <si>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</si>
  <si>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</si>
  <si>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</si>
  <si>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</si>
  <si>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</si>
  <si>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</si>
  <si>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</si>
  <si>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</si>
  <si>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</si>
  <si>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</si>
  <si>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</si>
  <si>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</si>
  <si>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</si>
  <si>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</si>
  <si>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</si>
  <si>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</si>
  <si>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</si>
  <si>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</si>
  <si>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</si>
  <si>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</si>
  <si>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</si>
  <si>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</si>
  <si>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</si>
  <si>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</si>
  <si>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</si>
  <si>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</si>
  <si>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</si>
  <si>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</si>
  <si>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</si>
  <si>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</si>
  <si>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</si>
  <si>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</si>
  <si>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</si>
  <si>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</si>
  <si>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</si>
  <si>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</si>
  <si>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</si>
  <si>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</si>
  <si>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</si>
  <si>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</si>
  <si>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</si>
  <si>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</si>
  <si>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</si>
  <si>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</si>
  <si>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</si>
  <si>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</si>
  <si>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</si>
  <si>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</si>
  <si>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</si>
  <si>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</si>
  <si>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</si>
  <si>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</si>
  <si>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</si>
  <si>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</si>
  <si>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</si>
  <si>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</si>
  <si>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</si>
  <si>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</si>
  <si>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</si>
  <si>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</si>
  <si>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</si>
  <si>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</si>
  <si>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</si>
  <si>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</si>
  <si>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</si>
  <si>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</si>
  <si>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</si>
  <si>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</si>
  <si>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</si>
  <si>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</si>
  <si>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</si>
  <si>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</si>
  <si>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</si>
  <si>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</si>
  <si>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</si>
  <si>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</si>
  <si>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</si>
  <si>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</si>
  <si>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</si>
  <si>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</si>
  <si>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</si>
  <si>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</si>
  <si>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</si>
  <si>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</si>
  <si>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</si>
  <si>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</si>
  <si>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</si>
  <si>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</si>
  <si>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</si>
  <si>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</si>
  <si>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</si>
  <si>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</si>
  <si>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</si>
  <si>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</si>
  <si>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</si>
  <si>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</si>
  <si>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</si>
  <si>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</si>
  <si>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</si>
  <si>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</si>
  <si>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</si>
  <si>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</si>
  <si>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</si>
  <si>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</si>
  <si>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</si>
  <si>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</si>
  <si>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</si>
  <si>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</si>
  <si>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</si>
  <si>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</si>
  <si>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</si>
  <si>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</si>
  <si>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</si>
  <si>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</si>
  <si>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</si>
  <si>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</si>
  <si>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</si>
  <si>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</si>
  <si>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</si>
  <si>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</si>
  <si>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</si>
  <si>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</si>
  <si>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</si>
  <si>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</si>
  <si>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</si>
  <si>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</si>
  <si>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</si>
  <si>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</si>
  <si>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</si>
  <si>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</si>
  <si>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</si>
  <si>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</si>
  <si>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</si>
  <si>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</si>
  <si>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</si>
  <si>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</si>
  <si>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</si>
  <si>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</si>
  <si>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</si>
  <si>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</si>
  <si>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</si>
  <si>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</si>
  <si>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</si>
  <si>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</si>
  <si>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</si>
  <si>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</si>
  <si>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</si>
  <si>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</si>
  <si>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</si>
  <si>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</si>
  <si>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</si>
  <si>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</si>
  <si>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</si>
  <si>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</si>
  <si>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</si>
  <si>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</si>
  <si>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</si>
  <si>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</si>
  <si>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</si>
  <si>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</si>
  <si>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</si>
  <si>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</si>
  <si>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</si>
  <si>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</si>
  <si>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</si>
  <si>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</si>
  <si>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</si>
  <si>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</si>
  <si>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</si>
  <si>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</si>
  <si>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</si>
  <si>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</si>
  <si>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</si>
  <si>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</si>
  <si>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</si>
  <si>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</si>
  <si>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</si>
  <si>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</si>
  <si>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</si>
  <si>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</si>
  <si>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</si>
  <si>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</si>
  <si>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</si>
  <si>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</si>
  <si>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</si>
  <si>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</si>
  <si>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</si>
  <si>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</si>
  <si>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</si>
  <si>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</si>
  <si>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</si>
  <si>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</si>
  <si>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</si>
  <si>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</si>
  <si>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</si>
  <si>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</si>
  <si>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</si>
  <si>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</si>
  <si>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</si>
  <si>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</si>
  <si>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</si>
  <si>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</si>
  <si>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</si>
  <si>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</si>
  <si>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</si>
  <si>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</si>
  <si>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</si>
  <si>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</si>
  <si>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</si>
  <si>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</si>
  <si>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</si>
  <si>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</si>
  <si>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</si>
  <si>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</si>
  <si>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</si>
  <si>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</si>
  <si>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</si>
  <si>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</si>
  <si>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</si>
  <si>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</si>
  <si>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</si>
  <si>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</si>
  <si>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</si>
  <si>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</si>
  <si>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</si>
  <si>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</si>
  <si>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</si>
  <si>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</si>
  <si>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</si>
  <si>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</si>
  <si>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</si>
  <si>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</si>
  <si>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</si>
  <si>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</si>
  <si>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</si>
  <si>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</si>
  <si>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</si>
  <si>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</si>
  <si>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</si>
  <si>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</si>
  <si>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</si>
  <si>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</si>
  <si>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</si>
  <si>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</si>
  <si>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</si>
  <si>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</si>
  <si>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</si>
  <si>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</si>
  <si>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</si>
  <si>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</si>
  <si>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</si>
  <si>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</si>
  <si>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</si>
  <si>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</si>
  <si>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</si>
  <si>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</si>
  <si>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</si>
  <si>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</si>
  <si>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</si>
  <si>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</si>
  <si>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</si>
  <si>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</si>
  <si>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</si>
  <si>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</si>
  <si>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</si>
  <si>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</si>
  <si>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</si>
  <si>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</si>
  <si>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</si>
  <si>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</si>
  <si>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</si>
  <si>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</si>
  <si>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</si>
  <si>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</si>
  <si>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</si>
  <si>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</si>
  <si>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</si>
  <si>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</si>
  <si>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</si>
  <si>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</si>
  <si>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</si>
  <si>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</si>
  <si>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</si>
  <si>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</si>
  <si>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</si>
  <si>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</si>
  <si>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</si>
  <si>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</si>
  <si>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</si>
  <si>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</si>
  <si>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</si>
  <si>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</si>
  <si>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</si>
  <si>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</si>
  <si>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</si>
  <si>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</si>
  <si>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</si>
  <si>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</si>
  <si>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</si>
  <si>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</si>
  <si>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</si>
  <si>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</si>
  <si>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</si>
  <si>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</si>
  <si>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</si>
  <si>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</si>
  <si>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</si>
  <si>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</si>
  <si>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</si>
  <si>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</si>
  <si>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</si>
  <si>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</si>
  <si>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</si>
  <si>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</si>
  <si>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</si>
  <si>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</si>
  <si>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</si>
  <si>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</si>
  <si>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</si>
  <si>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</si>
  <si>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</si>
  <si>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</si>
  <si>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</si>
  <si>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</si>
  <si>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</si>
  <si>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</si>
  <si>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</si>
  <si>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</si>
  <si>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</si>
  <si>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</si>
  <si>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</si>
  <si>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</si>
  <si>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</si>
  <si>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</si>
  <si>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</si>
  <si>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</si>
  <si>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</si>
  <si>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</si>
  <si>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</si>
  <si>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</si>
  <si>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</si>
  <si>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</si>
  <si>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</si>
  <si>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</si>
  <si>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</si>
  <si>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</si>
  <si>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</si>
  <si>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</si>
  <si>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</si>
  <si>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</si>
  <si>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</si>
  <si>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</si>
  <si>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</si>
  <si>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</si>
  <si>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</si>
  <si>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</si>
  <si>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</si>
  <si>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</si>
  <si>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</si>
  <si>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</si>
  <si>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</si>
  <si>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</si>
  <si>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</si>
  <si>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</si>
  <si>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</si>
  <si>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</si>
  <si>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</si>
  <si>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</si>
  <si>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</si>
  <si>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</si>
  <si>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</si>
  <si>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</si>
  <si>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</si>
  <si>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</si>
  <si>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</si>
  <si>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</si>
  <si>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</si>
  <si>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</si>
  <si>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</si>
  <si>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</si>
  <si>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</si>
  <si>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</si>
  <si>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</si>
  <si>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</si>
  <si>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</si>
  <si>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</si>
  <si>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</si>
  <si>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</si>
  <si>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</si>
  <si>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</si>
  <si>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</si>
  <si>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</si>
  <si>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</si>
  <si>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</si>
  <si>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</si>
  <si>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</si>
  <si>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</si>
  <si>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</si>
  <si>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</si>
  <si>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</si>
  <si>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</si>
  <si>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</si>
  <si>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</si>
  <si>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</si>
  <si>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</si>
  <si>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</si>
  <si>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</si>
  <si>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</si>
  <si>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</si>
  <si>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</si>
  <si>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</si>
  <si>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</si>
  <si>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</si>
  <si>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</si>
  <si>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</si>
  <si>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</si>
  <si>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</si>
  <si>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</si>
  <si>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</si>
  <si>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</si>
  <si>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</si>
  <si>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</si>
  <si>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</si>
  <si>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</si>
  <si>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</si>
  <si>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</si>
  <si>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</si>
  <si>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</si>
  <si>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</si>
  <si>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</si>
  <si>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</si>
  <si>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</si>
  <si>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</si>
  <si>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</si>
  <si>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</si>
  <si>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</si>
  <si>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</si>
  <si>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</si>
  <si>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</si>
  <si>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</si>
  <si>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</si>
  <si>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</si>
  <si>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</si>
  <si>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</si>
  <si>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</si>
  <si>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</si>
  <si>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</si>
  <si>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</si>
  <si>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</si>
  <si>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</si>
  <si>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</si>
  <si>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</si>
  <si>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</si>
  <si>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</si>
  <si>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</si>
  <si>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</si>
  <si>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</si>
  <si>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</si>
  <si>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</si>
  <si>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</si>
  <si>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</si>
  <si>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</si>
  <si>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</si>
  <si>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</si>
  <si>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</si>
  <si>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</si>
  <si>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</si>
  <si>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</si>
  <si>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</si>
  <si>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</si>
  <si>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</si>
  <si>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</si>
  <si>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</si>
  <si>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</si>
  <si>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</si>
  <si>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</si>
  <si>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</si>
  <si>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</si>
  <si>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</si>
  <si>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</si>
  <si>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</si>
  <si>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</si>
  <si>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</si>
  <si>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</si>
  <si>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</si>
  <si>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</si>
  <si>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</si>
  <si>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</si>
  <si>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</si>
  <si>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</si>
  <si>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</si>
  <si>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</si>
  <si>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</si>
  <si>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</si>
  <si>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</si>
  <si>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</si>
  <si>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</si>
  <si>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</si>
  <si>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</si>
  <si>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</si>
  <si>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</si>
  <si>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</si>
  <si>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</si>
  <si>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</si>
  <si>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</si>
  <si>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</si>
  <si>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</si>
  <si>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</si>
  <si>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</si>
  <si>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</si>
  <si>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</si>
  <si>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</si>
  <si>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</si>
  <si>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</si>
  <si>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</si>
  <si>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</si>
  <si>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</si>
  <si>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</si>
  <si>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</si>
  <si>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</si>
  <si>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</si>
  <si>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</si>
  <si>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</si>
  <si>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</si>
  <si>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</si>
  <si>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</si>
  <si>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</si>
  <si>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</si>
  <si>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</si>
  <si>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</si>
  <si>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</si>
  <si>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</si>
  <si>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</si>
  <si>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</si>
  <si>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</si>
  <si>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</si>
  <si>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</si>
  <si>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</si>
  <si>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</si>
  <si>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</si>
  <si>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</si>
  <si>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</si>
  <si>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</si>
  <si>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</si>
  <si>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</si>
  <si>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</si>
  <si>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</si>
  <si>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</si>
  <si>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</si>
  <si>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</si>
  <si>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</si>
  <si>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</si>
  <si>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</si>
  <si>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</si>
  <si>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</si>
  <si>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</si>
  <si>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</si>
  <si>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</si>
  <si>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</si>
  <si>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</si>
  <si>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</si>
  <si>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</si>
  <si>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</si>
  <si>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</si>
  <si>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</si>
  <si>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</si>
  <si>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</si>
  <si>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</si>
  <si>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</si>
  <si>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</si>
  <si>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</si>
  <si>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</si>
  <si>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</si>
  <si>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</si>
  <si>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</si>
  <si>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</si>
  <si>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</si>
  <si>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</si>
  <si>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</si>
  <si>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</si>
  <si>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</si>
  <si>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</si>
  <si>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</si>
  <si>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</si>
  <si>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</si>
  <si>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</si>
  <si>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</si>
  <si>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</si>
  <si>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</si>
  <si>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</si>
  <si>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</si>
  <si>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</si>
  <si>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</si>
  <si>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</si>
  <si>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</si>
  <si>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</si>
  <si>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</si>
  <si>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</si>
  <si>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</si>
  <si>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</si>
  <si>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</si>
  <si>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</si>
  <si>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</si>
  <si>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</si>
  <si>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</si>
  <si>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</si>
  <si>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</si>
  <si>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</si>
  <si>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</si>
  <si>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</si>
  <si>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</si>
  <si>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</si>
  <si>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</si>
  <si>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</si>
  <si>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</si>
  <si>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</si>
  <si>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</si>
  <si>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</si>
  <si>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</si>
  <si>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</si>
  <si>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</si>
  <si>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</si>
  <si>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</si>
  <si>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</si>
  <si>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</si>
  <si>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</si>
  <si>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</si>
  <si>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</si>
  <si>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</si>
  <si>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</si>
  <si>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</si>
  <si>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</si>
  <si>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</si>
  <si>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</si>
  <si>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</si>
  <si>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</si>
  <si>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</si>
  <si>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</si>
  <si>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</si>
  <si>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</si>
  <si>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</si>
  <si>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</si>
  <si>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</si>
  <si>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</si>
  <si>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</si>
  <si>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</si>
  <si>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</si>
  <si>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</si>
  <si>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</si>
  <si>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</si>
  <si>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</si>
  <si>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</si>
  <si>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</si>
  <si>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</si>
  <si>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</si>
  <si>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</si>
  <si>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</si>
  <si>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</si>
  <si>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</si>
  <si>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</si>
  <si>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</si>
  <si>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</si>
  <si>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</si>
  <si>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</si>
  <si>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</si>
  <si>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</si>
  <si>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</si>
  <si>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</si>
  <si>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</si>
  <si>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</si>
  <si>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</si>
  <si>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</si>
  <si>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</si>
  <si>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</si>
  <si>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</si>
  <si>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</si>
  <si>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</si>
  <si>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</si>
  <si>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</si>
  <si>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</si>
  <si>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</si>
  <si>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</si>
  <si>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</si>
  <si>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</si>
  <si>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</si>
  <si>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</si>
  <si>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</si>
  <si>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</si>
  <si>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</si>
  <si>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</si>
  <si>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</si>
  <si>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</si>
  <si>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</si>
  <si>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</si>
  <si>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</si>
  <si>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</si>
  <si>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</si>
  <si>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</si>
  <si>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</si>
  <si>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</si>
  <si>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</si>
  <si>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</si>
  <si>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</si>
  <si>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</si>
  <si>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</si>
  <si>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</si>
  <si>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</si>
  <si>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</si>
  <si>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</si>
  <si>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</si>
  <si>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</si>
  <si>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</si>
  <si>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</si>
  <si>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</si>
  <si>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</si>
  <si>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</si>
  <si>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</si>
  <si>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</si>
  <si>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</si>
  <si>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</si>
  <si>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</si>
  <si>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</si>
  <si>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</si>
  <si>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</si>
  <si>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</si>
  <si>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</si>
  <si>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</si>
  <si>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</si>
  <si>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</si>
  <si>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</si>
  <si>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</si>
  <si>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</si>
  <si>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</si>
  <si>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</si>
  <si>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</si>
  <si>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</si>
  <si>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</si>
  <si>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</si>
  <si>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</si>
  <si>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</si>
  <si>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</si>
  <si>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</si>
  <si>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</si>
  <si>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</si>
  <si>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</si>
  <si>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</si>
  <si>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</si>
  <si>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</si>
  <si>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</si>
  <si>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</si>
  <si>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</si>
  <si>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</si>
  <si>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</si>
  <si>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</si>
  <si>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</si>
  <si>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</si>
  <si>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</si>
  <si>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</si>
  <si>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</si>
  <si>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</si>
  <si>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</si>
  <si>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</si>
  <si>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</si>
  <si>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</si>
  <si>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</si>
  <si>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</si>
  <si>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</si>
  <si>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</si>
  <si>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</si>
  <si>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</si>
  <si>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</si>
  <si>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</si>
  <si>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</si>
  <si>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</si>
  <si>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</si>
  <si>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</si>
  <si>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</si>
  <si>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</si>
  <si>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</si>
  <si>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</si>
  <si>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</si>
  <si>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</si>
  <si>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</si>
  <si>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</si>
  <si>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</si>
  <si>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</si>
  <si>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</si>
  <si>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</si>
  <si>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</si>
  <si>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</si>
  <si>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</si>
  <si>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</si>
  <si>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</si>
  <si>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</si>
  <si>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</si>
  <si>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</si>
  <si>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</si>
  <si>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</si>
  <si>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</si>
  <si>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</si>
  <si>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</si>
  <si>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</si>
  <si>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</si>
  <si>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</si>
  <si>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</si>
  <si>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</si>
  <si>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</si>
  <si>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</si>
  <si>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</si>
  <si>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</si>
  <si>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</si>
  <si>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</si>
  <si>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</si>
  <si>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</si>
  <si>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</si>
  <si>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</si>
  <si>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</si>
  <si>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</si>
  <si>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</si>
  <si>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</si>
  <si>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</si>
  <si>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</si>
  <si>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</si>
  <si>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</si>
  <si>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</si>
  <si>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</si>
  <si>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</si>
  <si>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</si>
  <si>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</si>
  <si>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</si>
  <si>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</si>
  <si>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</si>
  <si>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</si>
  <si>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</si>
  <si>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</si>
  <si>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</si>
  <si>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</si>
  <si>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</si>
  <si>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</si>
  <si>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</si>
  <si>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</si>
  <si>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</si>
  <si>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</si>
  <si>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</si>
  <si>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</si>
  <si>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</si>
  <si>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</si>
  <si>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</si>
  <si>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</si>
  <si>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</si>
  <si>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</si>
  <si>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</si>
  <si>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</si>
  <si>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</si>
  <si>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</si>
  <si>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</si>
  <si>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</si>
  <si>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</si>
  <si>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</si>
  <si>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</si>
  <si>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</si>
  <si>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</si>
  <si>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</si>
  <si>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</si>
  <si>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</si>
  <si>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</si>
  <si>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</si>
  <si>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</si>
  <si>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</si>
  <si>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</si>
  <si>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</si>
  <si>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</si>
  <si>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</si>
  <si>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</si>
  <si>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</si>
  <si>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</si>
  <si>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</si>
  <si>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</si>
  <si>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</si>
  <si>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</si>
  <si>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</si>
  <si>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</si>
  <si>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</si>
  <si>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</si>
  <si>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</si>
  <si>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</si>
  <si>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</si>
  <si>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</si>
  <si>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</si>
  <si>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</si>
  <si>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</si>
  <si>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</si>
  <si>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</si>
  <si>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</si>
  <si>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</si>
  <si>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</si>
  <si>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</si>
  <si>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</si>
  <si>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</si>
  <si>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</si>
  <si>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</si>
  <si>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</si>
  <si>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</si>
  <si>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</si>
  <si>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</si>
  <si>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</si>
  <si>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</si>
  <si>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</si>
  <si>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</si>
  <si>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</si>
  <si>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</si>
  <si>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</si>
  <si>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</si>
  <si>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</si>
  <si>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</si>
  <si>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</si>
  <si>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</si>
  <si>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</si>
  <si>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</si>
  <si>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</si>
  <si>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</si>
  <si>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</si>
  <si>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</si>
  <si>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</si>
  <si>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</si>
  <si>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</si>
  <si>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</si>
  <si>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</si>
  <si>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</si>
  <si>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</si>
  <si>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</si>
  <si>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</si>
  <si>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</si>
  <si>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</si>
  <si>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</si>
  <si>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</si>
  <si>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</si>
  <si>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</si>
  <si>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</si>
  <si>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</si>
  <si>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</si>
  <si>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</si>
  <si>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</si>
  <si>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</si>
  <si>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</si>
  <si>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</si>
  <si>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</si>
  <si>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</si>
  <si>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</si>
  <si>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</si>
  <si>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</si>
  <si>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</si>
  <si>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</si>
  <si>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</si>
  <si>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</si>
  <si>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</si>
  <si>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</si>
  <si>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</si>
  <si>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</si>
  <si>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</si>
  <si>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</si>
  <si>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</si>
  <si>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</si>
  <si>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</si>
  <si>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</si>
  <si>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</si>
  <si>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</si>
  <si>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</si>
  <si>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</si>
  <si>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</si>
  <si>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</si>
  <si>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</si>
  <si>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</si>
  <si>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</si>
  <si>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</si>
  <si>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</si>
  <si>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</si>
  <si>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</si>
  <si>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</si>
  <si>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</si>
  <si>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</si>
  <si>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</si>
  <si>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</si>
  <si>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</si>
  <si>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</si>
  <si>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</si>
  <si>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</si>
  <si>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</si>
  <si>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</si>
  <si>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</si>
  <si>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</si>
  <si>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</si>
  <si>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</si>
  <si>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</si>
  <si>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</si>
  <si>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</si>
  <si>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</si>
  <si>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</si>
  <si>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</si>
  <si>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</si>
  <si>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</si>
  <si>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</si>
  <si>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</si>
  <si>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</si>
  <si>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</si>
  <si>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</si>
  <si>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</si>
  <si>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</si>
  <si>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</si>
  <si>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</si>
  <si>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</si>
  <si>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</si>
  <si>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</si>
  <si>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</si>
  <si>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</si>
  <si>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</si>
  <si>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</si>
  <si>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</si>
  <si>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</si>
  <si>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</si>
  <si>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</si>
  <si>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</si>
  <si>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</si>
  <si>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</si>
  <si>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</si>
  <si>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</si>
  <si>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</si>
  <si>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</si>
  <si>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</si>
  <si>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</si>
  <si>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</si>
  <si>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</si>
  <si>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</si>
  <si>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</si>
  <si>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</si>
  <si>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</si>
  <si>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</si>
  <si>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</si>
  <si>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</si>
  <si>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</si>
  <si>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</si>
  <si>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</si>
  <si>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</si>
  <si>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</si>
  <si>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</si>
  <si>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</si>
  <si>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</si>
  <si>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</si>
  <si>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</si>
  <si>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</si>
  <si>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</si>
  <si>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</si>
  <si>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</si>
  <si>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</si>
  <si>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</si>
  <si>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</si>
  <si>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</si>
  <si>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</si>
  <si>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</si>
  <si>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</si>
  <si>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</si>
  <si>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</si>
  <si>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</si>
  <si>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</si>
  <si>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</si>
  <si>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</si>
  <si>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</si>
  <si>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</si>
  <si>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</si>
  <si>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</si>
  <si>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</si>
  <si>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</si>
  <si>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</si>
  <si>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</si>
  <si>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</si>
  <si>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</si>
  <si>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</si>
  <si>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</si>
  <si>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</si>
  <si>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</si>
  <si>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</si>
  <si>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</si>
  <si>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</si>
  <si>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</si>
  <si>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</si>
  <si>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</si>
  <si>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</si>
  <si>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</si>
  <si>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</si>
  <si>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</si>
  <si>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</si>
  <si>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</si>
  <si>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</si>
  <si>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</si>
  <si>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</si>
  <si>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</si>
  <si>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</si>
  <si>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</si>
  <si>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</si>
  <si>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</si>
  <si>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</si>
  <si>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</si>
  <si>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</si>
  <si>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</si>
  <si>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</si>
  <si>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</si>
  <si>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</si>
  <si>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</si>
  <si>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</si>
  <si>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</si>
  <si>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</si>
  <si>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</si>
  <si>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</si>
  <si>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</si>
  <si>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</si>
  <si>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</si>
  <si>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</si>
  <si>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</si>
  <si>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</si>
  <si>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</si>
  <si>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</si>
  <si>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</si>
  <si>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</si>
  <si>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</si>
  <si>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</si>
  <si>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</si>
  <si>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</si>
  <si>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</si>
  <si>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</si>
  <si>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</si>
  <si>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</si>
  <si>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</si>
  <si>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</si>
  <si>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</si>
  <si>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</si>
  <si>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</si>
  <si>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</si>
  <si>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</si>
  <si>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</si>
  <si>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</si>
  <si>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</si>
  <si>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</si>
  <si>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</si>
  <si>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</si>
  <si>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</si>
  <si>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</si>
  <si>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</si>
  <si>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</si>
  <si>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</si>
  <si>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</si>
  <si>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</si>
  <si>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</si>
  <si>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</si>
  <si>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</si>
  <si>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</si>
  <si>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</si>
  <si>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</si>
  <si>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</si>
  <si>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</si>
  <si>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</si>
  <si>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</si>
  <si>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</si>
  <si>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</si>
  <si>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</si>
  <si>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</si>
  <si>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</si>
  <si>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</si>
  <si>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</si>
  <si>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</si>
  <si>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</si>
  <si>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</si>
  <si>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</si>
  <si>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</si>
  <si>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</si>
  <si>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</si>
  <si>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</si>
  <si>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</si>
  <si>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</si>
  <si>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</si>
  <si>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</si>
  <si>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</si>
  <si>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</si>
  <si>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</si>
  <si>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</si>
  <si>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</si>
  <si>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</si>
  <si>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</si>
  <si>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</si>
  <si>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</si>
  <si>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</si>
  <si>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</si>
  <si>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</si>
  <si>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</si>
  <si>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</si>
  <si>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</si>
  <si>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</si>
  <si>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</si>
  <si>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</si>
  <si>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</si>
  <si>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</si>
  <si>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</si>
  <si>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</si>
  <si>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</si>
  <si>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</si>
  <si>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</si>
  <si>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</si>
  <si>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</si>
  <si>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</si>
  <si>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</si>
  <si>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</si>
  <si>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</si>
  <si>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</si>
  <si>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</si>
  <si>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</si>
  <si>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</si>
  <si>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</si>
  <si>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</si>
  <si>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</si>
  <si>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</si>
  <si>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</si>
  <si>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</si>
  <si>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</si>
  <si>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</si>
  <si>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</si>
  <si>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</si>
  <si>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</si>
  <si>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</si>
  <si>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</si>
  <si>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</si>
  <si>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</si>
  <si>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</si>
  <si>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</si>
  <si>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</si>
  <si>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</si>
  <si>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</si>
  <si>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</si>
  <si>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</si>
  <si>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</si>
  <si>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</si>
  <si>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</si>
  <si>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</si>
  <si>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</si>
  <si>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</si>
  <si>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</si>
  <si>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</si>
  <si>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</si>
  <si>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</si>
  <si>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</si>
  <si>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</si>
  <si>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</si>
  <si>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</si>
  <si>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</si>
  <si>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</si>
  <si>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</si>
  <si>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</si>
  <si>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</si>
  <si>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</si>
  <si>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</si>
  <si>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</si>
  <si>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</si>
  <si>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</si>
  <si>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</si>
  <si>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</si>
  <si>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</si>
  <si>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</si>
  <si>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</si>
  <si>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</si>
  <si>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</si>
  <si>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</si>
  <si>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</si>
  <si>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</si>
  <si>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</si>
  <si>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</si>
  <si>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</si>
  <si>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</si>
  <si>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</si>
  <si>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</si>
  <si>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</si>
  <si>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</si>
  <si>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</si>
  <si>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</si>
  <si>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</si>
  <si>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</si>
  <si>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</si>
  <si>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</si>
  <si>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</si>
  <si>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</si>
  <si>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</si>
  <si>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</si>
  <si>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</si>
  <si>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</si>
  <si>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</si>
  <si>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</si>
  <si>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</si>
  <si>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</si>
  <si>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</si>
  <si>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</si>
  <si>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</si>
  <si>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</si>
  <si>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</si>
  <si>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</si>
  <si>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</si>
  <si>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</si>
  <si>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</si>
  <si>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</si>
  <si>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</si>
  <si>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</si>
  <si>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</si>
  <si>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</si>
  <si>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</si>
  <si>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</si>
  <si>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</si>
  <si>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</si>
  <si>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</si>
  <si>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</si>
  <si>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</si>
  <si>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</si>
  <si>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</si>
  <si>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</si>
  <si>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</si>
  <si>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</si>
  <si>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</si>
  <si>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</si>
  <si>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</si>
  <si>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</si>
  <si>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</si>
  <si>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</si>
  <si>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</si>
  <si>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</si>
  <si>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</si>
  <si>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</si>
  <si>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</si>
  <si>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</si>
  <si>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</si>
  <si>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</si>
  <si>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</si>
  <si>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</si>
  <si>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</si>
  <si>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</si>
  <si>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</si>
  <si>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</si>
  <si>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</si>
  <si>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</si>
  <si>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</si>
  <si>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</si>
  <si>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</si>
  <si>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</si>
  <si>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</si>
  <si>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</si>
  <si>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</si>
  <si>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</si>
  <si>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</si>
  <si>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</si>
  <si>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</si>
  <si>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</si>
  <si>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</si>
  <si>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</si>
  <si>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</si>
  <si>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</si>
  <si>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</si>
  <si>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</si>
  <si>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</si>
  <si>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</si>
  <si>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</si>
  <si>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</si>
  <si>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</si>
  <si>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</si>
  <si>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</si>
  <si>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</si>
  <si>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</si>
  <si>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</si>
  <si>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</si>
  <si>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</si>
  <si>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</si>
  <si>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</si>
  <si>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</si>
  <si>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</si>
  <si>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</si>
  <si>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</si>
  <si>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</si>
  <si>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</si>
  <si>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</si>
  <si>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</si>
  <si>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</si>
  <si>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</si>
  <si>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</si>
  <si>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</si>
  <si>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</si>
  <si>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</si>
  <si>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</si>
  <si>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</si>
  <si>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</si>
  <si>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</si>
  <si>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</si>
  <si>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</si>
  <si>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</si>
  <si>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</si>
  <si>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</si>
  <si>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</si>
  <si>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</si>
  <si>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</si>
  <si>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</si>
  <si>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</si>
  <si>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</si>
  <si>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</si>
  <si>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</si>
  <si>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</si>
  <si>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</si>
  <si>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</si>
  <si>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</si>
  <si>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</si>
  <si>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</si>
  <si>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</si>
  <si>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</si>
  <si>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</si>
  <si>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</si>
  <si>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</si>
  <si>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</si>
  <si>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</si>
  <si>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</si>
  <si>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</si>
  <si>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</si>
  <si>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</si>
  <si>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</si>
  <si>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</si>
  <si>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</si>
  <si>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</si>
  <si>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</si>
  <si>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</si>
  <si>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</si>
  <si>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</si>
  <si>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</si>
  <si>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</si>
  <si>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</si>
  <si>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</si>
  <si>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</si>
  <si>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</si>
  <si>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</si>
  <si>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</si>
  <si>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</si>
  <si>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</si>
  <si>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</si>
  <si>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</si>
  <si>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</si>
  <si>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</si>
  <si>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</si>
  <si>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</si>
  <si>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</si>
  <si>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</si>
  <si>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</si>
  <si>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</si>
  <si>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</si>
  <si>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</si>
  <si>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</si>
  <si>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</si>
  <si>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</si>
  <si>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</si>
  <si>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</si>
  <si>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</si>
  <si>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</si>
  <si>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</si>
  <si>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</si>
  <si>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</si>
  <si>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</si>
  <si>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</si>
  <si>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</si>
  <si>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</si>
  <si>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</si>
  <si>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</si>
  <si>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</si>
  <si>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</si>
  <si>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</si>
  <si>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</si>
  <si>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</si>
  <si>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</si>
  <si>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</si>
  <si>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</si>
  <si>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</si>
  <si>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</si>
  <si>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</si>
  <si>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</si>
  <si>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</si>
  <si>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</si>
  <si>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</si>
  <si>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</si>
  <si>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</si>
  <si>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</si>
  <si>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</si>
  <si>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</si>
  <si>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</si>
  <si>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</si>
  <si>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</si>
  <si>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</si>
  <si>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</si>
  <si>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</si>
  <si>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</si>
  <si>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</si>
  <si>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</si>
  <si>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</si>
  <si>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</si>
  <si>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</si>
  <si>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</si>
  <si>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</si>
  <si>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</si>
  <si>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</si>
  <si>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</si>
  <si>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</si>
  <si>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</si>
  <si>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</si>
  <si>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</si>
  <si>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</si>
  <si>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</si>
  <si>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</si>
  <si>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</si>
  <si>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</si>
  <si>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</si>
  <si>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</si>
  <si>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</si>
  <si>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</si>
  <si>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</si>
  <si>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</si>
  <si>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</si>
  <si>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</si>
  <si>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</si>
  <si>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</si>
  <si>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</si>
  <si>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</si>
  <si>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</si>
  <si>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</si>
  <si>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</si>
  <si>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</si>
  <si>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</si>
  <si>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</si>
  <si>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</si>
  <si>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</si>
  <si>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</si>
  <si>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</si>
  <si>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</si>
  <si>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</si>
  <si>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</si>
  <si>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</si>
  <si>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</si>
  <si>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</si>
  <si>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</si>
  <si>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</si>
  <si>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</si>
  <si>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</si>
  <si>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</si>
  <si>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</si>
  <si>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</si>
  <si>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</si>
  <si>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</si>
  <si>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</si>
  <si>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</si>
  <si>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</si>
  <si>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</si>
  <si>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</si>
  <si>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</si>
  <si>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</si>
  <si>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</si>
  <si>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</si>
  <si>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</si>
  <si>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</si>
  <si>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</si>
  <si>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</si>
  <si>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</si>
  <si>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</si>
  <si>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</si>
  <si>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</si>
  <si>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</si>
  <si>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</si>
  <si>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</si>
  <si>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</si>
  <si>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</si>
  <si>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</si>
  <si>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</si>
  <si>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</si>
  <si>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</si>
  <si>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</si>
  <si>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</si>
  <si>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</si>
  <si>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</si>
  <si>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</si>
  <si>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</si>
  <si>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</si>
  <si>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</si>
  <si>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</si>
  <si>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</si>
  <si>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</si>
  <si>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</si>
  <si>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</si>
  <si>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</si>
  <si>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</si>
  <si>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</si>
  <si>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</si>
  <si>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</si>
  <si>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</si>
  <si>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</si>
  <si>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</si>
  <si>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</si>
  <si>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</si>
  <si>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</si>
  <si>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</si>
  <si>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</si>
  <si>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</si>
  <si>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</si>
  <si>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</si>
  <si>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</si>
  <si>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</si>
  <si>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</si>
  <si>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</si>
  <si>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</si>
  <si>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</si>
  <si>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</si>
  <si>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</si>
  <si>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</si>
  <si>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</si>
  <si>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</si>
  <si>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</si>
  <si>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</si>
  <si>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</si>
  <si>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</si>
  <si>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</si>
  <si>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</si>
  <si>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</si>
  <si>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</si>
  <si>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</si>
  <si>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</si>
  <si>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</si>
  <si>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</si>
  <si>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</si>
  <si>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</si>
  <si>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</si>
  <si>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</si>
  <si>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</si>
  <si>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</si>
  <si>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</si>
  <si>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</si>
  <si>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</si>
  <si>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</si>
  <si>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</si>
  <si>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</si>
  <si>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</si>
  <si>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</si>
  <si>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</si>
  <si>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</si>
  <si>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</si>
  <si>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</si>
  <si>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</si>
  <si>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</si>
  <si>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</si>
  <si>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</si>
  <si>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</si>
  <si>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</si>
  <si>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</si>
  <si>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</si>
  <si>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</si>
  <si>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</si>
  <si>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</si>
  <si>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</si>
  <si>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</si>
  <si>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</si>
  <si>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</si>
  <si>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</si>
  <si>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</si>
  <si>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</si>
  <si>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</si>
  <si>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</si>
  <si>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</si>
  <si>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</si>
  <si>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</si>
  <si>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</si>
  <si>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</si>
  <si>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</si>
  <si>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</si>
  <si>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</si>
  <si>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</si>
  <si>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</si>
  <si>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</si>
  <si>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</si>
  <si>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</si>
  <si>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</si>
  <si>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</si>
  <si>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</si>
  <si>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</si>
  <si>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</si>
  <si>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</si>
  <si>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</si>
  <si>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</si>
  <si>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</si>
  <si>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</si>
  <si>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</si>
  <si>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</si>
  <si>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</si>
  <si>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</si>
  <si>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</si>
  <si>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</si>
  <si>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</si>
  <si>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</si>
  <si>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</si>
  <si>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</si>
  <si>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</si>
  <si>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</si>
  <si>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</si>
  <si>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</si>
  <si>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</si>
  <si>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</si>
  <si>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</si>
  <si>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</si>
  <si>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</si>
  <si>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</si>
  <si>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</si>
  <si>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</si>
  <si>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</si>
  <si>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</si>
  <si>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</si>
  <si>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</si>
  <si>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</si>
  <si>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</si>
  <si>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</si>
  <si>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</si>
  <si>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</si>
  <si>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</si>
  <si>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</si>
  <si>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</si>
  <si>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</si>
  <si>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</si>
  <si>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</si>
  <si>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</si>
  <si>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</si>
  <si>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</si>
  <si>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</si>
  <si>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</si>
  <si>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</si>
  <si>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</si>
  <si>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</si>
  <si>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</si>
  <si>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</si>
  <si>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</si>
  <si>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</si>
  <si>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</si>
  <si>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</si>
  <si>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</si>
  <si>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</si>
  <si>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</si>
  <si>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</si>
  <si>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</si>
  <si>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</si>
  <si>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</si>
  <si>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</si>
  <si>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</si>
  <si>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</si>
  <si>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</si>
  <si>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</si>
  <si>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</si>
  <si>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</si>
  <si>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</si>
  <si>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</si>
  <si>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</si>
  <si>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</si>
  <si>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</si>
  <si>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</si>
  <si>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</si>
  <si>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</si>
  <si>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</si>
  <si>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</si>
  <si>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</si>
  <si>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</si>
  <si>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</si>
  <si>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</si>
  <si>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</si>
  <si>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</si>
  <si>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</si>
  <si>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</si>
  <si>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</si>
  <si>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</si>
  <si>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</si>
  <si>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</si>
  <si>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</si>
  <si>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</si>
  <si>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</si>
  <si>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</si>
  <si>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</si>
  <si>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</si>
  <si>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</si>
  <si>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</si>
  <si>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</si>
  <si>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</si>
  <si>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</si>
  <si>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</si>
  <si>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</si>
  <si>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</si>
  <si>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</si>
  <si>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</si>
  <si>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</si>
  <si>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</si>
  <si>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</si>
  <si>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</si>
  <si>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</si>
  <si>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</si>
  <si>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</si>
  <si>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</si>
  <si>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</si>
  <si>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</si>
  <si>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</si>
  <si>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</si>
  <si>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</si>
  <si>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</si>
  <si>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</si>
  <si>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</si>
  <si>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</si>
  <si>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</si>
  <si>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</si>
  <si>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</si>
  <si>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</si>
  <si>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</si>
  <si>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</si>
  <si>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</si>
  <si>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</si>
  <si>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</si>
  <si>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</si>
  <si>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</si>
  <si>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</si>
  <si>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</si>
  <si>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</si>
  <si>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</si>
  <si>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</si>
  <si>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</si>
  <si>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</si>
  <si>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</si>
  <si>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</si>
  <si>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</si>
  <si>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</si>
  <si>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</si>
  <si>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</si>
  <si>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</si>
  <si>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</si>
  <si>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</si>
  <si>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</si>
  <si>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</si>
  <si>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</si>
  <si>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</si>
  <si>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</si>
  <si>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</si>
  <si>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</si>
  <si>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</si>
  <si>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</si>
  <si>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</si>
  <si>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</si>
  <si>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</si>
  <si>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</si>
  <si>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</si>
  <si>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</si>
  <si>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</si>
  <si>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</si>
  <si>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</si>
  <si>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</si>
  <si>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</si>
  <si>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</si>
  <si>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</si>
  <si>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</si>
  <si>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</si>
  <si>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</si>
  <si>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</si>
  <si>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</si>
  <si>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</si>
  <si>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</si>
  <si>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</si>
  <si>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</si>
  <si>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</si>
  <si>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</si>
  <si>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</si>
  <si>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</si>
  <si>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</si>
  <si>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</si>
  <si>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</si>
  <si>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</si>
  <si>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</si>
  <si>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</si>
  <si>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</si>
  <si>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</si>
  <si>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</si>
  <si>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</si>
  <si>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</si>
  <si>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</si>
  <si>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</si>
  <si>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</si>
  <si>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</si>
  <si>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</si>
  <si>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</si>
  <si>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</si>
  <si>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</si>
  <si>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</si>
  <si>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</si>
  <si>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</si>
  <si>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</si>
  <si>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</si>
  <si>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</si>
  <si>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</si>
  <si>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</si>
  <si>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</si>
  <si>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</si>
  <si>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</si>
  <si>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</si>
  <si>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</si>
  <si>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</si>
  <si>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</si>
  <si>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</si>
  <si>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</si>
  <si>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</si>
  <si>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</si>
  <si>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</si>
  <si>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</si>
  <si>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</si>
  <si>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</si>
  <si>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</si>
  <si>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</si>
  <si>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</si>
  <si>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</si>
  <si>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</si>
  <si>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</si>
  <si>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</si>
  <si>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</si>
  <si>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</si>
  <si>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</si>
  <si>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</si>
  <si>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</si>
  <si>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</si>
  <si>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</si>
  <si>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</si>
  <si>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</si>
  <si>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</si>
  <si>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</si>
  <si>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</si>
  <si>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</si>
  <si>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</si>
  <si>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</si>
  <si>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</si>
  <si>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</si>
  <si>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</si>
  <si>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</si>
  <si>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</si>
  <si>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</si>
  <si>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</si>
  <si>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</si>
  <si>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</si>
  <si>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</si>
  <si>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</si>
  <si>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</si>
  <si>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</si>
  <si>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</si>
  <si>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</si>
  <si>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</si>
  <si>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</si>
  <si>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</si>
  <si>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</si>
  <si>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</si>
  <si>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</si>
  <si>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</si>
  <si>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</si>
  <si>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</si>
  <si>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</si>
  <si>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</si>
  <si>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</si>
  <si>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</si>
  <si>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</si>
  <si>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</si>
  <si>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</si>
  <si>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</si>
  <si>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</si>
  <si>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</si>
  <si>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</si>
  <si>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</si>
  <si>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</si>
  <si>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</si>
  <si>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</si>
  <si>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</si>
  <si>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</si>
  <si>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</si>
  <si>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</si>
  <si>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</si>
  <si>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</si>
  <si>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</si>
  <si>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</si>
  <si>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</si>
  <si>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</si>
  <si>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</si>
  <si>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</si>
  <si>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</si>
  <si>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</si>
  <si>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</si>
  <si>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</si>
  <si>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</si>
  <si>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</si>
  <si>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</si>
  <si>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</si>
  <si>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</si>
  <si>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</si>
  <si>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</si>
  <si>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</si>
  <si>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</si>
  <si>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</si>
  <si>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</si>
  <si>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</si>
  <si>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</si>
  <si>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</si>
  <si>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</si>
  <si>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</si>
  <si>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</si>
  <si>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</si>
  <si>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</si>
  <si>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</si>
  <si>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</si>
  <si>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</si>
  <si>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</si>
  <si>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</si>
  <si>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</si>
  <si>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</si>
  <si>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</si>
  <si>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</si>
  <si>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</si>
  <si>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</si>
  <si>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</si>
  <si>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</si>
  <si>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</si>
  <si>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</si>
  <si>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</si>
  <si>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</si>
  <si>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</si>
  <si>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</si>
  <si>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</si>
  <si>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</si>
  <si>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</si>
  <si>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</si>
  <si>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</si>
  <si>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</si>
  <si>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</si>
  <si>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</si>
  <si>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</si>
  <si>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</si>
  <si>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</si>
  <si>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</si>
  <si>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</si>
  <si>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</si>
  <si>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</si>
  <si>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</si>
  <si>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</si>
  <si>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</si>
  <si>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</si>
  <si>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</si>
  <si>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</si>
  <si>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</si>
  <si>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</si>
  <si>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</si>
  <si>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</si>
  <si>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</si>
  <si>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</si>
  <si>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</si>
  <si>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</si>
  <si>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</si>
  <si>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</si>
  <si>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</si>
  <si>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</si>
  <si>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</si>
  <si>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</si>
  <si>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</si>
  <si>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</si>
  <si>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</si>
  <si>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</si>
  <si>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</si>
  <si>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</si>
  <si>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</si>
  <si>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</si>
  <si>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</si>
  <si>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</si>
  <si>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</si>
  <si>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</si>
  <si>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</si>
  <si>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</si>
  <si>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</si>
  <si>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</si>
  <si>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</si>
  <si>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</si>
  <si>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</si>
  <si>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</si>
  <si>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</si>
  <si>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</si>
  <si>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</si>
  <si>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</si>
  <si>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</si>
  <si>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</si>
  <si>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</si>
  <si>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</si>
  <si>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</si>
  <si>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</si>
  <si>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</si>
  <si>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</si>
  <si>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</si>
  <si>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</si>
  <si>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</si>
  <si>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</si>
  <si>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</si>
  <si>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</si>
  <si>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</si>
  <si>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</si>
  <si>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</si>
  <si>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</si>
  <si>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</si>
  <si>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</si>
  <si>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</si>
  <si>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</si>
  <si>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</si>
  <si>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</si>
  <si>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</si>
  <si>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</si>
  <si>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</si>
  <si>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</si>
  <si>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</si>
  <si>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</si>
  <si>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</si>
  <si>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</si>
  <si>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</si>
  <si>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</si>
  <si>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</si>
  <si>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</si>
  <si>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</si>
  <si>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</si>
  <si>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</si>
  <si>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</si>
  <si>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</si>
  <si>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</si>
  <si>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</si>
  <si>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</si>
  <si>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</si>
  <si>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</si>
  <si>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</si>
  <si>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</si>
  <si>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</si>
  <si>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</si>
  <si>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</si>
  <si>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</si>
  <si>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</si>
  <si>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</si>
  <si>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</si>
  <si>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</si>
  <si>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</si>
  <si>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</si>
  <si>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</si>
  <si>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</si>
  <si>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</si>
  <si>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</si>
  <si>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</si>
  <si>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</si>
  <si>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</si>
  <si>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</si>
  <si>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</si>
  <si>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</si>
  <si>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</si>
  <si>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</si>
  <si>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</si>
  <si>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</si>
  <si>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</si>
  <si>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</si>
  <si>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</si>
  <si>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</si>
  <si>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</si>
  <si>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</si>
  <si>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</si>
  <si>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</si>
  <si>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</si>
  <si>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</si>
  <si>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</si>
  <si>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</si>
  <si>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</si>
  <si>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</si>
  <si>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</si>
  <si>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</si>
  <si>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</si>
  <si>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</si>
  <si>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</si>
  <si>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</si>
  <si>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</si>
  <si>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</si>
  <si>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</si>
  <si>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</si>
  <si>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</si>
  <si>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</si>
  <si>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</si>
  <si>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</si>
  <si>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</si>
  <si>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</si>
  <si>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</si>
  <si>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</si>
  <si>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</si>
  <si>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</si>
  <si>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</si>
  <si>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</si>
  <si>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</si>
  <si>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</si>
  <si>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</si>
  <si>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</si>
  <si>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</si>
  <si>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</si>
  <si>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</si>
  <si>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</si>
  <si>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</si>
  <si>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</si>
  <si>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</si>
  <si>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</si>
  <si>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</si>
  <si>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</si>
  <si>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</si>
  <si>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</si>
  <si>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</si>
  <si>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</si>
  <si>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</si>
  <si>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</si>
  <si>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</si>
  <si>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</si>
  <si>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</si>
  <si>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</si>
  <si>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</si>
  <si>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</si>
  <si>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</si>
  <si>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</si>
  <si>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</si>
  <si>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</si>
  <si>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</si>
  <si>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</si>
  <si>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</si>
  <si>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</si>
  <si>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</si>
  <si>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</si>
  <si>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</si>
  <si>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</si>
  <si>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</si>
  <si>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</si>
  <si>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</si>
  <si>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</si>
  <si>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</si>
  <si>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</si>
  <si>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</si>
  <si>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</si>
  <si>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</si>
  <si>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</si>
  <si>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</si>
  <si>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</si>
  <si>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</si>
  <si>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</si>
  <si>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</si>
  <si>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</si>
  <si>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</si>
  <si>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</si>
  <si>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</si>
  <si>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</si>
  <si>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</si>
  <si>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</si>
  <si>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</si>
  <si>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</si>
  <si>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</si>
  <si>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</si>
  <si>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</si>
  <si>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</si>
  <si>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</si>
  <si>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</si>
  <si>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</si>
  <si>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</si>
  <si>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</si>
  <si>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</si>
  <si>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</si>
  <si>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</si>
  <si>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</si>
  <si>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</si>
  <si>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</si>
  <si>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</si>
  <si>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</si>
  <si>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</si>
  <si>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</si>
  <si>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</si>
  <si>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</si>
  <si>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</si>
  <si>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</si>
  <si>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</si>
  <si>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</si>
  <si>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</si>
  <si>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</si>
  <si>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</si>
  <si>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</si>
  <si>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</si>
  <si>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</si>
  <si>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</si>
  <si>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</si>
  <si>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</si>
  <si>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</si>
  <si>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</si>
  <si>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</si>
  <si>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</si>
  <si>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</si>
  <si>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</si>
  <si>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</si>
  <si>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</si>
  <si>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</si>
  <si>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</si>
  <si>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</si>
  <si>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</si>
  <si>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</si>
  <si>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</si>
  <si>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</si>
  <si>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</si>
  <si>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</si>
  <si>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</si>
  <si>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</si>
  <si>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</si>
  <si>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</si>
  <si>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</si>
  <si>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</si>
  <si>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</si>
  <si>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</si>
  <si>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</si>
  <si>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</si>
  <si>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</si>
  <si>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</si>
  <si>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</si>
  <si>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</si>
  <si>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</si>
  <si>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</si>
  <si>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</si>
  <si>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</si>
  <si>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</si>
  <si>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</si>
  <si>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</si>
  <si>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</si>
  <si>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</si>
  <si>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</si>
  <si>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</si>
  <si>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</si>
  <si>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</si>
  <si>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</si>
  <si>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</si>
  <si>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</si>
  <si>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</si>
  <si>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</si>
  <si>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</si>
  <si>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</si>
  <si>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</si>
  <si>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</si>
  <si>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</si>
  <si>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</si>
  <si>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</si>
  <si>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</si>
  <si>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</si>
  <si>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</si>
  <si>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</si>
  <si>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</si>
  <si>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</si>
  <si>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</si>
  <si>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</si>
  <si>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</si>
  <si>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</si>
  <si>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</si>
  <si>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</si>
  <si>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</si>
  <si>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</si>
  <si>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</si>
  <si>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</si>
  <si>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</si>
  <si>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</si>
  <si>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</si>
  <si>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</si>
  <si>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</si>
  <si>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</si>
  <si>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</si>
  <si>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</si>
  <si>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</si>
  <si>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</si>
  <si>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</si>
  <si>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</si>
  <si>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</si>
  <si>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</si>
  <si>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</si>
  <si>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</si>
  <si>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</si>
  <si>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</si>
  <si>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</si>
  <si>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</si>
  <si>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</si>
  <si>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</si>
  <si>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</si>
  <si>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</si>
  <si>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</si>
  <si>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</si>
  <si>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</si>
  <si>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</si>
  <si>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</si>
  <si>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</si>
  <si>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</si>
  <si>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</si>
  <si>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</si>
  <si>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</si>
  <si>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</si>
  <si>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</si>
  <si>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</si>
  <si>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</si>
  <si>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</si>
  <si>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</si>
  <si>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</si>
  <si>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</si>
  <si>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</si>
  <si>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</si>
  <si>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</si>
  <si>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</si>
  <si>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</si>
  <si>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</si>
  <si>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</si>
  <si>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</si>
  <si>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</si>
  <si>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</si>
  <si>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</si>
  <si>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</si>
  <si>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</si>
  <si>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</si>
  <si>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</si>
  <si>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</si>
  <si>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</si>
  <si>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</si>
  <si>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</si>
  <si>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</si>
  <si>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</si>
  <si>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</si>
  <si>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</si>
  <si>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</si>
  <si>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</si>
  <si>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</si>
  <si>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</si>
  <si>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</si>
  <si>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</si>
  <si>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</si>
  <si>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</si>
  <si>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</si>
  <si>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</si>
  <si>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</si>
  <si>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</si>
  <si>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</si>
  <si>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</si>
  <si>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</si>
  <si>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</si>
  <si>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</si>
  <si>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</si>
  <si>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</si>
  <si>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</si>
  <si>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</si>
  <si>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</si>
  <si>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</si>
  <si>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</si>
  <si>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</si>
  <si>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</si>
  <si>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</si>
  <si>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</si>
  <si>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</si>
  <si>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</si>
  <si>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</si>
  <si>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</si>
  <si>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</si>
  <si>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</si>
  <si>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</si>
  <si>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</si>
  <si>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</si>
  <si>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</si>
  <si>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</si>
  <si>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</si>
  <si>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</si>
  <si>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</si>
  <si>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</si>
  <si>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</si>
  <si>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</si>
  <si>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</si>
  <si>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</si>
  <si>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</si>
  <si>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</si>
  <si>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</si>
  <si>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</si>
  <si>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</si>
  <si>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</si>
  <si>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</si>
  <si>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</si>
  <si>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</si>
  <si>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</si>
  <si>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</si>
  <si>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</si>
  <si>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</si>
  <si>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</si>
  <si>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</si>
  <si>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</si>
  <si>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</si>
  <si>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</si>
  <si>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</si>
  <si>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</si>
  <si>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</si>
  <si>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</si>
  <si>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</si>
  <si>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</si>
  <si>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</si>
  <si>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</si>
  <si>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</si>
  <si>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</si>
  <si>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</si>
  <si>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</si>
  <si>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</si>
  <si>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</si>
  <si>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</si>
  <si>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</si>
  <si>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</si>
  <si>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</si>
  <si>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</si>
  <si>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</si>
  <si>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</si>
  <si>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</si>
  <si>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</si>
  <si>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</si>
  <si>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</si>
  <si>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</si>
  <si>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</si>
  <si>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</si>
  <si>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</si>
  <si>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</si>
  <si>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</si>
  <si>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</si>
  <si>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</si>
  <si>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</si>
  <si>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</si>
  <si>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</si>
  <si>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</si>
  <si>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</si>
  <si>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</si>
  <si>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</si>
  <si>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</si>
  <si>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</si>
  <si>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</si>
  <si>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</si>
  <si>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</si>
  <si>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</si>
  <si>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</si>
  <si>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</si>
  <si>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</si>
  <si>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</si>
  <si>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</si>
  <si>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</si>
  <si>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</si>
  <si>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</si>
  <si>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</si>
  <si>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</si>
  <si>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</si>
  <si>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</si>
  <si>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</si>
  <si>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</si>
  <si>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</si>
  <si>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</si>
  <si>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</si>
  <si>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</si>
  <si>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</si>
  <si>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</si>
  <si>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</si>
  <si>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</si>
  <si>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</si>
  <si>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</si>
  <si>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</si>
  <si>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</si>
  <si>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</si>
  <si>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</si>
  <si>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</si>
  <si>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</si>
  <si>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</si>
  <si>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</si>
  <si>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</si>
  <si>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</si>
  <si>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</si>
  <si>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</si>
  <si>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</si>
  <si>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</si>
  <si>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</si>
  <si>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</si>
  <si>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</si>
  <si>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</si>
  <si>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</si>
  <si>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</si>
  <si>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</si>
  <si>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</si>
  <si>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</si>
  <si>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</si>
  <si>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</si>
  <si>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</si>
  <si>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</si>
  <si>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</si>
  <si>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</si>
  <si>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</si>
  <si>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</si>
  <si>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</si>
  <si>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</si>
  <si>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</si>
  <si>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</si>
  <si>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</si>
  <si>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</si>
  <si>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</si>
  <si>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</si>
  <si>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</si>
  <si>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</si>
  <si>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</si>
  <si>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</si>
  <si>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</si>
  <si>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</si>
  <si>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</si>
  <si>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</si>
  <si>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</si>
  <si>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</si>
  <si>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</si>
  <si>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</si>
  <si>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</si>
  <si>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</si>
  <si>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</si>
  <si>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</si>
  <si>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</si>
  <si>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</si>
  <si>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</si>
  <si>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</si>
  <si>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</si>
  <si>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</si>
  <si>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</si>
  <si>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</si>
  <si>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</si>
  <si>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</si>
  <si>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</si>
  <si>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</si>
  <si>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</si>
  <si>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</si>
  <si>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</si>
  <si>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</si>
  <si>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</si>
  <si>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</si>
  <si>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</si>
  <si>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</si>
  <si>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</si>
  <si>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</si>
  <si>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</si>
  <si>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</si>
  <si>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</si>
  <si>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</si>
  <si>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</si>
  <si>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</si>
  <si>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</si>
  <si>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</si>
  <si>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</si>
  <si>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</si>
  <si>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</si>
  <si>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</si>
  <si>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</si>
  <si>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</si>
  <si>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</si>
  <si>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</si>
  <si>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</si>
  <si>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</si>
  <si>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</si>
  <si>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</si>
  <si>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</si>
  <si>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</si>
  <si>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</si>
  <si>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</si>
  <si>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</si>
  <si>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</si>
  <si>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</si>
  <si>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</si>
  <si>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</si>
  <si>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</si>
  <si>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</si>
  <si>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</si>
  <si>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</si>
  <si>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</si>
  <si>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</si>
  <si>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</si>
  <si>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</si>
  <si>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</si>
  <si>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</si>
  <si>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</si>
  <si>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</si>
  <si>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</si>
  <si>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</si>
  <si>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</si>
  <si>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</si>
  <si>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</si>
  <si>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</si>
  <si>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</si>
  <si>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</si>
  <si>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</si>
  <si>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</si>
  <si>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</si>
  <si>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</si>
  <si>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</si>
  <si>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</si>
  <si>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</si>
  <si>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</si>
  <si>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</si>
  <si>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</si>
  <si>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</si>
  <si>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</si>
  <si>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</si>
  <si>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</si>
  <si>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</si>
  <si>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</si>
  <si>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</si>
  <si>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</si>
  <si>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</si>
  <si>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</si>
  <si>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</si>
  <si>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</si>
  <si>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</si>
  <si>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</si>
  <si>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</si>
  <si>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</si>
  <si>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</si>
  <si>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</si>
  <si>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</si>
  <si>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</si>
  <si>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</si>
  <si>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</si>
  <si>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</si>
  <si>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</si>
  <si>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</si>
  <si>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</si>
  <si>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</si>
  <si>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</si>
  <si>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</si>
  <si>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</si>
  <si>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</si>
  <si>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</si>
  <si>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</si>
  <si>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</si>
  <si>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</si>
  <si>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</si>
  <si>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</si>
  <si>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</si>
  <si>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</si>
  <si>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</si>
  <si>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</si>
  <si>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</si>
  <si>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</si>
  <si>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</si>
  <si>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</si>
  <si>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</si>
  <si>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</si>
  <si>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</si>
  <si>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</si>
  <si>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</si>
  <si>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</si>
  <si>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</si>
  <si>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</si>
  <si>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</si>
  <si>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</si>
  <si>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</si>
  <si>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</si>
  <si>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</si>
  <si>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</si>
  <si>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</si>
  <si>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</si>
  <si>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</si>
  <si>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</si>
  <si>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</si>
  <si>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</si>
  <si>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</si>
  <si>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</si>
  <si>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</si>
  <si>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</si>
  <si>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</si>
  <si>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</si>
  <si>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</si>
  <si>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</si>
  <si>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</si>
  <si>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</si>
  <si>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</si>
  <si>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</si>
  <si>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</si>
  <si>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</si>
  <si>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</si>
  <si>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</si>
  <si>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</si>
  <si>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</si>
  <si>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</si>
  <si>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</si>
  <si>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</si>
  <si>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</si>
  <si>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</si>
  <si>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</si>
  <si>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</si>
  <si>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</si>
  <si>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</si>
  <si>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</si>
  <si>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</si>
  <si>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</si>
  <si>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</si>
  <si>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</si>
  <si>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</si>
  <si>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</si>
  <si>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</si>
  <si>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</si>
  <si>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</si>
  <si>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</si>
  <si>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</si>
  <si>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</si>
  <si>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</si>
  <si>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</si>
  <si>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</si>
  <si>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</si>
  <si>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</si>
  <si>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</si>
  <si>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</si>
  <si>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</si>
  <si>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</si>
  <si>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</si>
  <si>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</si>
  <si>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</si>
  <si>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</si>
  <si>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</si>
  <si>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</si>
  <si>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</si>
  <si>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</si>
  <si>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</si>
  <si>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</si>
  <si>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</si>
  <si>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</si>
  <si>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</si>
  <si>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</si>
  <si>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</si>
  <si>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</si>
  <si>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</si>
  <si>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</si>
  <si>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</si>
  <si>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</si>
  <si>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</si>
  <si>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</si>
  <si>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</si>
  <si>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</si>
  <si>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</si>
  <si>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</si>
  <si>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</si>
  <si>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</si>
  <si>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</si>
  <si>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</si>
  <si>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</si>
  <si>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</si>
  <si>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</si>
  <si>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</si>
  <si>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</si>
  <si>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</si>
  <si>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</si>
  <si>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</si>
  <si>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</si>
  <si>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</si>
  <si>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</si>
  <si>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</si>
  <si>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</si>
  <si>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</si>
  <si>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</si>
  <si>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</si>
  <si>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</si>
  <si>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</si>
  <si>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</si>
  <si>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</si>
  <si>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</si>
  <si>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</si>
  <si>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</si>
  <si>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</si>
  <si>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</si>
  <si>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</si>
  <si>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</si>
  <si>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</si>
  <si>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</si>
  <si>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</si>
  <si>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</si>
  <si>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</si>
  <si>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</si>
  <si>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</si>
  <si>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</si>
  <si>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</si>
  <si>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</si>
  <si>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</si>
  <si>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</si>
  <si>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</si>
  <si>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</si>
  <si>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</si>
  <si>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</si>
  <si>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</si>
  <si>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</si>
  <si>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</si>
  <si>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</si>
  <si>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</si>
  <si>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</si>
  <si>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</si>
  <si>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</si>
  <si>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</si>
  <si>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</si>
  <si>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</si>
  <si>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</si>
  <si>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</si>
  <si>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</si>
  <si>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</si>
  <si>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</si>
  <si>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</si>
  <si>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</si>
  <si>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</si>
  <si>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</si>
  <si>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</si>
  <si>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</si>
  <si>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</si>
  <si>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</si>
  <si>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</si>
  <si>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</si>
  <si>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</si>
  <si>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</si>
  <si>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</si>
  <si>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</si>
  <si>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</si>
  <si>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</si>
  <si>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</si>
  <si>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</si>
  <si>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</si>
  <si>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</si>
  <si>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</si>
  <si>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</si>
  <si>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</si>
  <si>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</si>
  <si>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</si>
  <si>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</si>
  <si>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</si>
  <si>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</si>
  <si>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</si>
  <si>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</si>
  <si>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</si>
  <si>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</si>
  <si>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</si>
  <si>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</si>
  <si>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</si>
  <si>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</si>
  <si>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</si>
  <si>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</si>
  <si>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</si>
  <si>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</si>
  <si>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</si>
  <si>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</si>
  <si>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</si>
  <si>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</si>
  <si>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</si>
  <si>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</si>
  <si>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</si>
  <si>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</si>
  <si>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</si>
  <si>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</si>
  <si>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</si>
  <si>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</si>
  <si>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</si>
  <si>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</si>
  <si>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</si>
  <si>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</si>
  <si>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</si>
  <si>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</si>
  <si>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</si>
  <si>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</si>
  <si>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</si>
  <si>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</si>
  <si>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</si>
  <si>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</si>
  <si>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</si>
  <si>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</si>
  <si>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</si>
  <si>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</si>
  <si>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</si>
  <si>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</si>
  <si>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</si>
  <si>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</si>
  <si>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</si>
  <si>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</si>
  <si>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</si>
  <si>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</si>
  <si>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</si>
  <si>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</si>
  <si>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</si>
  <si>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</si>
  <si>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</si>
  <si>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</si>
  <si>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</si>
  <si>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</si>
  <si>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</si>
  <si>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</si>
  <si>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</si>
  <si>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</si>
  <si>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</si>
  <si>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</si>
  <si>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</si>
  <si>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</si>
  <si>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</si>
  <si>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</si>
  <si>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</si>
  <si>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</si>
  <si>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</si>
  <si>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</si>
  <si>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</si>
  <si>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</si>
  <si>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</si>
  <si>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</si>
  <si>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</si>
  <si>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</si>
  <si>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</si>
  <si>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</si>
  <si>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</si>
  <si>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</si>
  <si>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</si>
  <si>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</si>
  <si>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</si>
  <si>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</si>
  <si>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</si>
  <si>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</si>
  <si>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</si>
  <si>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</si>
  <si>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</si>
  <si>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</si>
  <si>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</si>
  <si>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</si>
  <si>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</si>
  <si>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</si>
  <si>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</si>
  <si>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</si>
  <si>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</si>
  <si>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</si>
  <si>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</si>
  <si>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</si>
  <si>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</si>
  <si>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</si>
  <si>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</si>
  <si>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</si>
  <si>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</si>
  <si>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</si>
  <si>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</si>
  <si>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</si>
  <si>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</si>
  <si>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</si>
  <si>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</si>
  <si>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</si>
  <si>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</si>
  <si>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</si>
  <si>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</si>
  <si>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</si>
  <si>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</si>
  <si>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</si>
  <si>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</si>
  <si>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</si>
  <si>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</si>
  <si>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</si>
  <si>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</si>
  <si>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</si>
  <si>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</si>
  <si>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</si>
  <si>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</si>
  <si>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</si>
  <si>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</si>
  <si>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</si>
  <si>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</si>
  <si>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</si>
  <si>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</si>
  <si>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</si>
  <si>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</si>
  <si>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</si>
  <si>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</si>
  <si>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</si>
  <si>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</si>
  <si>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</si>
  <si>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</si>
  <si>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</si>
  <si>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</si>
  <si>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</si>
  <si>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</si>
  <si>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</si>
  <si>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</si>
  <si>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</si>
  <si>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</si>
  <si>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</si>
  <si>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</si>
  <si>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</si>
  <si>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</si>
  <si>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</si>
  <si>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</si>
  <si>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</si>
  <si>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</si>
  <si>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</si>
  <si>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</si>
  <si>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</si>
  <si>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</si>
  <si>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</si>
  <si>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</si>
  <si>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</si>
  <si>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</si>
  <si>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</si>
  <si>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</si>
  <si>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</si>
  <si>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</si>
  <si>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</si>
  <si>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</si>
  <si>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</si>
  <si>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</si>
  <si>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</si>
  <si>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</si>
  <si>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</si>
  <si>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</si>
  <si>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</si>
  <si>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</si>
  <si>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</si>
  <si>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</si>
  <si>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</si>
  <si>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</si>
  <si>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</si>
  <si>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</si>
  <si>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</si>
  <si>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</si>
  <si>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</si>
  <si>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</si>
  <si>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</si>
  <si>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</si>
  <si>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</si>
  <si>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</si>
  <si>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</si>
  <si>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</si>
  <si>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</si>
  <si>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</si>
  <si>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</si>
  <si>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</si>
  <si>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</si>
  <si>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</si>
  <si>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</si>
  <si>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</si>
  <si>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</si>
  <si>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</si>
  <si>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</si>
  <si>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</si>
  <si>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</si>
  <si>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</si>
  <si>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</si>
  <si>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</si>
  <si>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</si>
  <si>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</si>
  <si>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</si>
  <si>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</si>
  <si>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</si>
  <si>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</si>
  <si>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</si>
  <si>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</si>
  <si>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</si>
  <si>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</si>
  <si>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</si>
  <si>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</si>
  <si>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</si>
  <si>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</si>
  <si>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</si>
  <si>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</si>
  <si>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</si>
  <si>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</si>
  <si>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</si>
  <si>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</si>
  <si>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</si>
  <si>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</si>
  <si>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</si>
  <si>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</si>
  <si>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</si>
  <si>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</si>
  <si>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</si>
  <si>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</si>
  <si>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</si>
  <si>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</si>
  <si>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</si>
  <si>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</si>
  <si>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</si>
  <si>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</si>
  <si>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</si>
  <si>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</si>
  <si>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</si>
  <si>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</si>
  <si>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</si>
  <si>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</si>
  <si>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</si>
  <si>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</si>
  <si>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</si>
  <si>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</si>
  <si>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</si>
  <si>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</si>
  <si>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</si>
  <si>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</si>
  <si>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</si>
  <si>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</si>
  <si>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</si>
  <si>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</si>
  <si>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</si>
  <si>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</si>
  <si>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</si>
  <si>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</si>
  <si>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</si>
  <si>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</si>
  <si>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</si>
  <si>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</si>
  <si>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</si>
  <si>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</si>
  <si>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</si>
  <si>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</si>
  <si>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</si>
  <si>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</si>
  <si>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</si>
  <si>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</si>
  <si>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</si>
  <si>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</si>
  <si>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</si>
  <si>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</si>
  <si>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</si>
  <si>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</si>
  <si>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</si>
  <si>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</si>
  <si>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</si>
  <si>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</si>
  <si>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</si>
  <si>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</si>
  <si>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</si>
  <si>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</si>
  <si>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</si>
  <si>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</si>
  <si>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</si>
  <si>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</si>
  <si>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</si>
  <si>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</si>
  <si>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</si>
  <si>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</si>
  <si>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</si>
  <si>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</si>
  <si>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</si>
  <si>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</si>
  <si>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</si>
  <si>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</si>
  <si>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</si>
  <si>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</si>
  <si>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</si>
  <si>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</si>
  <si>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</si>
  <si>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</si>
  <si>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</si>
  <si>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</si>
  <si>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</si>
  <si>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</si>
  <si>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</si>
  <si>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</si>
  <si>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</si>
  <si>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</si>
  <si>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</si>
  <si>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</si>
  <si>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</si>
  <si>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</si>
  <si>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</si>
  <si>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</si>
  <si>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</si>
  <si>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</si>
  <si>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</si>
  <si>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</si>
  <si>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</si>
  <si>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</si>
  <si>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</si>
  <si>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</si>
  <si>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</si>
  <si>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</si>
  <si>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</si>
  <si>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</si>
  <si>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</si>
  <si>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</si>
  <si>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</si>
  <si>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</si>
  <si>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</si>
  <si>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</si>
  <si>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</si>
  <si>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</si>
  <si>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</si>
  <si>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</si>
  <si>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</si>
  <si>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</si>
  <si>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</si>
  <si>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</si>
  <si>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</si>
  <si>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</si>
  <si>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</si>
  <si>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</si>
  <si>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</si>
  <si>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</si>
  <si>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</si>
  <si>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</si>
  <si>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</si>
  <si>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</si>
  <si>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</si>
  <si>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</si>
  <si>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</si>
  <si>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</si>
  <si>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</si>
  <si>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</si>
  <si>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</si>
  <si>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</si>
  <si>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</si>
  <si>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</si>
  <si>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</si>
  <si>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</si>
  <si>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</si>
  <si>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</si>
  <si>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</si>
  <si>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</si>
  <si>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</si>
  <si>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</si>
  <si>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</si>
  <si>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</si>
  <si>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</si>
  <si>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</si>
  <si>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</si>
  <si>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</si>
  <si>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</si>
  <si>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</si>
  <si>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</si>
  <si>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</si>
  <si>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</si>
  <si>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</si>
  <si>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</si>
  <si>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</si>
  <si>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</si>
  <si>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</si>
  <si>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</si>
  <si>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</si>
  <si>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</si>
  <si>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</si>
  <si>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</si>
  <si>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</si>
  <si>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</si>
  <si>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</si>
  <si>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</si>
  <si>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</si>
  <si>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</si>
  <si>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</si>
  <si>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</si>
  <si>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</si>
  <si>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</si>
  <si>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</si>
  <si>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</si>
  <si>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</si>
  <si>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</si>
  <si>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</si>
  <si>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</si>
  <si>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</si>
  <si>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</si>
  <si>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</si>
  <si>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</si>
  <si>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</si>
  <si>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</si>
  <si>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</si>
  <si>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</si>
  <si>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</si>
  <si>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</si>
  <si>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</si>
  <si>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</si>
  <si>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</si>
  <si>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</si>
  <si>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</si>
  <si>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</si>
  <si>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</si>
  <si>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</si>
  <si>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</si>
  <si>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</si>
  <si>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</si>
  <si>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</si>
  <si>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</si>
  <si>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</si>
  <si>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</si>
  <si>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</si>
  <si>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</si>
  <si>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</si>
  <si>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</si>
  <si>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</si>
  <si>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</si>
  <si>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</si>
  <si>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</si>
  <si>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</si>
  <si>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</si>
  <si>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</si>
  <si>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</si>
  <si>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</si>
  <si>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</si>
  <si>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</si>
  <si>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</si>
  <si>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</si>
  <si>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</si>
  <si>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</si>
  <si>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</si>
  <si>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</si>
  <si>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</si>
  <si>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</si>
  <si>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</si>
  <si>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</si>
  <si>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</si>
  <si>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</si>
  <si>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</si>
  <si>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</si>
  <si>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</si>
  <si>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</si>
  <si>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</si>
  <si>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</si>
  <si>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</si>
  <si>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</si>
  <si>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</si>
  <si>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</si>
  <si>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</si>
  <si>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</si>
  <si>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</si>
  <si>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</si>
  <si>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</si>
  <si>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</si>
  <si>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</si>
  <si>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</si>
  <si>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</si>
  <si>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</si>
  <si>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</si>
  <si>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</si>
  <si>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</si>
  <si>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</si>
  <si>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</si>
  <si>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</si>
  <si>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</si>
  <si>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</si>
  <si>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</si>
  <si>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</si>
  <si>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</si>
  <si>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</si>
  <si>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</si>
  <si>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</si>
  <si>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</si>
  <si>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</si>
  <si>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</si>
  <si>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</si>
  <si>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</si>
  <si>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</si>
  <si>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</si>
  <si>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</si>
  <si>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</si>
  <si>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</si>
  <si>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</si>
  <si>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</si>
  <si>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</si>
  <si>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</si>
  <si>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</si>
  <si>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</si>
  <si>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</si>
  <si>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</si>
  <si>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</si>
  <si>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</si>
  <si>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</si>
  <si>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</si>
  <si>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</si>
  <si>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</si>
  <si>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</si>
  <si>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</si>
  <si>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</si>
  <si>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</si>
  <si>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</si>
  <si>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</si>
  <si>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</si>
  <si>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</si>
  <si>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</si>
  <si>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</si>
  <si>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</si>
  <si>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</si>
  <si>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</si>
  <si>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</si>
  <si>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</si>
  <si>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</si>
  <si>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</si>
  <si>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</si>
  <si>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</si>
  <si>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</si>
  <si>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</si>
  <si>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</si>
  <si>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</si>
  <si>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</si>
  <si>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</si>
  <si>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</si>
  <si>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</si>
  <si>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</si>
  <si>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</si>
  <si>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</si>
  <si>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</si>
  <si>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</si>
  <si>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</si>
  <si>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</si>
  <si>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</si>
  <si>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</si>
  <si>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</si>
  <si>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</si>
  <si>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</si>
  <si>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</si>
  <si>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</si>
  <si>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</si>
  <si>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</si>
  <si>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</si>
  <si>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</si>
  <si>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</si>
  <si>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</si>
  <si>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</si>
  <si>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</si>
  <si>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</si>
  <si>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</si>
  <si>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</si>
  <si>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</si>
  <si>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</si>
  <si>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</si>
  <si>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</si>
  <si>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</si>
  <si>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</si>
  <si>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</si>
  <si>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</si>
  <si>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</si>
  <si>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</si>
  <si>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</si>
  <si>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</si>
  <si>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</si>
  <si>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</si>
  <si>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</si>
  <si>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</si>
  <si>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</si>
  <si>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</si>
  <si>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</si>
  <si>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</si>
  <si>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</si>
  <si>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</si>
  <si>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</si>
  <si>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</si>
  <si>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</si>
  <si>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</si>
  <si>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</si>
  <si>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</si>
  <si>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</si>
  <si>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</si>
  <si>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</si>
  <si>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</si>
  <si>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</si>
  <si>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</si>
  <si>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</si>
  <si>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</si>
  <si>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</si>
  <si>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</si>
  <si>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</si>
  <si>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</si>
  <si>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</si>
  <si>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</si>
  <si>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</si>
  <si>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</si>
  <si>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</si>
  <si>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</si>
  <si>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</si>
  <si>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</si>
  <si>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</si>
  <si>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</si>
  <si>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</si>
  <si>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</si>
  <si>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</si>
  <si>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</si>
  <si>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</si>
  <si>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</si>
  <si>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</si>
  <si>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</si>
  <si>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</si>
  <si>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</si>
  <si>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</si>
  <si>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</si>
  <si>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</si>
  <si>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</si>
  <si>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</si>
  <si>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</si>
  <si>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</si>
  <si>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</si>
  <si>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</si>
  <si>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</si>
  <si>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</si>
  <si>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</si>
  <si>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</si>
  <si>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</si>
  <si>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</si>
  <si>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</si>
  <si>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</si>
  <si>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</si>
  <si>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</si>
  <si>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</si>
  <si>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</si>
  <si>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</si>
  <si>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</si>
  <si>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</si>
  <si>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</si>
  <si>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</si>
  <si>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</si>
  <si>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</si>
  <si>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</si>
  <si>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</si>
  <si>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</si>
  <si>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</si>
  <si>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</si>
  <si>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</si>
  <si>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</si>
  <si>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</si>
  <si>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</si>
  <si>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</si>
  <si>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</si>
  <si>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</si>
  <si>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</si>
  <si>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</si>
  <si>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</si>
  <si>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</si>
  <si>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</si>
  <si>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</si>
  <si>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</si>
  <si>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</si>
  <si>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</si>
  <si>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</si>
  <si>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</si>
  <si>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</si>
  <si>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</si>
  <si>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</si>
  <si>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</si>
  <si>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</si>
  <si>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</si>
  <si>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</si>
  <si>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</si>
  <si>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</si>
  <si>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</si>
  <si>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</si>
  <si>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</si>
  <si>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</si>
  <si>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</si>
  <si>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</si>
  <si>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</si>
  <si>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</si>
  <si>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</si>
  <si>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</si>
  <si>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</si>
  <si>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</si>
  <si>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</si>
  <si>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</si>
  <si>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</si>
  <si>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</si>
  <si>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</si>
  <si>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</si>
  <si>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</si>
  <si>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</si>
  <si>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</si>
  <si>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</si>
  <si>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</si>
  <si>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</si>
  <si>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</si>
  <si>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</si>
  <si>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</si>
  <si>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</si>
  <si>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</si>
  <si>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</si>
  <si>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</si>
  <si>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</si>
  <si>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</si>
  <si>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</si>
  <si>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</si>
  <si>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</si>
  <si>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</si>
  <si>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</si>
  <si>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</si>
  <si>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</si>
  <si>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</si>
  <si>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</si>
  <si>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</si>
  <si>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</si>
  <si>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</si>
  <si>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</si>
  <si>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</si>
  <si>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</si>
  <si>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</si>
  <si>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</si>
  <si>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</si>
  <si>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</si>
  <si>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</si>
  <si>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</si>
  <si>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</si>
  <si>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</si>
  <si>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</si>
  <si>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</si>
  <si>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</si>
  <si>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</si>
  <si>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</si>
  <si>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</si>
  <si>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</si>
  <si>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</si>
  <si>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</si>
  <si>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</si>
  <si>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</si>
  <si>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</si>
  <si>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</si>
  <si>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</si>
  <si>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</si>
  <si>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</si>
  <si>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</si>
  <si>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</si>
  <si>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</si>
  <si>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</si>
  <si>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</si>
  <si>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</si>
  <si>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</si>
  <si>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</si>
  <si>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</si>
  <si>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</si>
  <si>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</si>
  <si>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</si>
  <si>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</si>
  <si>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</si>
  <si>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</si>
  <si>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</si>
  <si>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</si>
  <si>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</si>
  <si>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</si>
  <si>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</si>
  <si>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</si>
  <si>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</si>
  <si>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</si>
  <si>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</si>
  <si>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</si>
  <si>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</si>
  <si>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</si>
  <si>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</si>
  <si>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</si>
  <si>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</si>
  <si>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</si>
  <si>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</si>
  <si>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</si>
  <si>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</si>
  <si>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</si>
  <si>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</si>
  <si>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</si>
  <si>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</si>
  <si>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</si>
  <si>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</si>
  <si>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</si>
  <si>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</si>
  <si>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</si>
  <si>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</si>
  <si>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</si>
  <si>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</si>
  <si>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</si>
  <si>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</si>
  <si>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</si>
  <si>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</si>
  <si>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</si>
  <si>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</si>
  <si>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</si>
  <si>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</si>
  <si>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</si>
  <si>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</si>
  <si>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</si>
  <si>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</si>
  <si>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</si>
  <si>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</si>
  <si>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</si>
  <si>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</si>
  <si>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</si>
  <si>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</si>
  <si>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</si>
  <si>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</si>
  <si>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</si>
  <si>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</si>
  <si>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</si>
  <si>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</si>
  <si>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</si>
  <si>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</si>
  <si>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</si>
  <si>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</si>
  <si>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</si>
  <si>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</si>
  <si>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</si>
  <si>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</si>
  <si>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</si>
  <si>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</si>
  <si>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</si>
  <si>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</si>
  <si>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</si>
  <si>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</si>
  <si>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</si>
  <si>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</si>
  <si>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</si>
  <si>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</si>
  <si>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</si>
  <si>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</si>
  <si>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</si>
  <si>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</si>
  <si>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</si>
  <si>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</si>
  <si>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</si>
  <si>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</si>
  <si>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</si>
  <si>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</si>
  <si>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</si>
  <si>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</si>
  <si>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</si>
  <si>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</si>
  <si>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</si>
  <si>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</si>
  <si>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</si>
  <si>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</si>
  <si>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</si>
  <si>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</si>
  <si>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</si>
  <si>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</si>
  <si>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</si>
  <si>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</si>
  <si>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</si>
  <si>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</si>
  <si>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</si>
  <si>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</si>
  <si>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</si>
  <si>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</si>
  <si>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</si>
  <si>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</si>
  <si>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</si>
  <si>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</si>
  <si>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</si>
  <si>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</si>
  <si>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</si>
  <si>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</si>
  <si>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</si>
  <si>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</si>
  <si>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</si>
  <si>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</si>
  <si>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</si>
  <si>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</si>
  <si>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</si>
  <si>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</si>
  <si>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</si>
  <si>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</si>
  <si>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</si>
  <si>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</si>
  <si>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</si>
  <si>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</si>
  <si>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</si>
  <si>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</si>
  <si>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</si>
  <si>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</si>
  <si>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</si>
  <si>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</si>
  <si>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</si>
  <si>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</si>
  <si>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</si>
  <si>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</si>
  <si>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</si>
  <si>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</si>
  <si>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</si>
  <si>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</si>
  <si>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</si>
  <si>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</si>
  <si>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</si>
  <si>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</si>
  <si>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</si>
  <si>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</si>
  <si>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</si>
  <si>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</si>
  <si>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</si>
  <si>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</si>
  <si>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</si>
  <si>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</si>
  <si>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</si>
  <si>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</si>
  <si>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</si>
  <si>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</si>
  <si>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</si>
  <si>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</si>
  <si>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</si>
  <si>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</si>
  <si>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</si>
  <si>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</si>
  <si>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</si>
  <si>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</si>
  <si>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</si>
  <si>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</si>
  <si>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</si>
  <si>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</si>
  <si>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</si>
  <si>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</si>
  <si>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</si>
  <si>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</si>
  <si>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</si>
  <si>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</si>
  <si>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</si>
  <si>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</si>
  <si>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</si>
  <si>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</si>
  <si>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</si>
  <si>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</si>
  <si>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</si>
  <si>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</si>
  <si>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</si>
  <si>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</si>
  <si>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</si>
  <si>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</si>
  <si>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</si>
  <si>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</si>
  <si>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</si>
  <si>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</si>
  <si>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</si>
  <si>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</si>
  <si>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</si>
  <si>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</si>
  <si>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</si>
  <si>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</si>
  <si>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</si>
  <si>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</si>
  <si>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</si>
  <si>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</si>
  <si>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</si>
  <si>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</si>
  <si>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</si>
  <si>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</si>
  <si>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</si>
  <si>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</si>
  <si>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</si>
  <si>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</si>
  <si>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</si>
  <si>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</si>
  <si>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</si>
  <si>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</si>
  <si>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</si>
  <si>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</si>
  <si>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</si>
  <si>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</si>
  <si>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</si>
  <si>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</si>
  <si>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</si>
  <si>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</si>
  <si>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</si>
  <si>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</si>
  <si>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</si>
  <si>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</si>
  <si>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</si>
  <si>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</si>
  <si>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</si>
  <si>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</si>
  <si>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</si>
  <si>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</si>
  <si>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</si>
  <si>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</si>
  <si>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</si>
  <si>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</si>
  <si>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</si>
  <si>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</si>
  <si>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</si>
  <si>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</si>
  <si>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</si>
  <si>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</si>
  <si>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</si>
  <si>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</si>
  <si>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</si>
  <si>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</si>
  <si>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</si>
  <si>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</si>
  <si>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</si>
  <si>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</si>
  <si>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</si>
  <si>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</si>
  <si>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</si>
  <si>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</si>
  <si>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</si>
  <si>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</si>
  <si>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</si>
  <si>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</si>
  <si>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</si>
  <si>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</si>
  <si>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</si>
  <si>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</si>
  <si>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</si>
  <si>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</si>
  <si>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</si>
  <si>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</si>
  <si>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</si>
  <si>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</si>
  <si>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</si>
  <si>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</si>
  <si>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</si>
  <si>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</si>
  <si>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</si>
  <si>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</si>
  <si>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</si>
  <si>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</si>
  <si>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</si>
  <si>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</si>
  <si>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</si>
  <si>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</si>
  <si>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</si>
  <si>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</si>
  <si>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</si>
  <si>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</si>
  <si>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</si>
  <si>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</si>
  <si>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</si>
  <si>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</si>
  <si>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</si>
  <si>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</si>
  <si>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</si>
  <si>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</si>
  <si>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</si>
  <si>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</si>
  <si>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</si>
  <si>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</si>
  <si>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</si>
  <si>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</si>
  <si>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</si>
  <si>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</si>
  <si>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</si>
  <si>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</si>
  <si>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</si>
  <si>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</si>
  <si>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</si>
  <si>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</si>
  <si>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</si>
  <si>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</si>
  <si>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</si>
  <si>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</si>
  <si>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</si>
  <si>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</si>
  <si>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</si>
  <si>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</si>
  <si>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</si>
  <si>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</si>
  <si>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</si>
  <si>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</si>
  <si>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</si>
  <si>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</si>
  <si>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</si>
  <si>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</si>
  <si>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</si>
  <si>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</si>
  <si>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</si>
  <si>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</si>
  <si>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</si>
  <si>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</si>
  <si>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</si>
  <si>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</si>
  <si>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</si>
  <si>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</si>
  <si>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</si>
  <si>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</si>
  <si>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</si>
  <si>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</si>
  <si>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</si>
  <si>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</si>
  <si>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</si>
  <si>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</si>
  <si>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</si>
  <si>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</si>
  <si>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</si>
  <si>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</si>
  <si>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</si>
  <si>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</si>
  <si>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</si>
  <si>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</si>
  <si>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</si>
  <si>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</si>
  <si>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</si>
  <si>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</si>
  <si>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</si>
  <si>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</si>
  <si>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</si>
  <si>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</si>
  <si>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</si>
  <si>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</si>
  <si>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</si>
  <si>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</si>
  <si>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</si>
  <si>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</si>
  <si>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</si>
  <si>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</si>
  <si>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</si>
  <si>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</si>
  <si>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</si>
  <si>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</si>
  <si>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</si>
  <si>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</si>
  <si>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</si>
  <si>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</si>
  <si>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</si>
  <si>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</si>
  <si>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</si>
  <si>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</si>
  <si>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</si>
  <si>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</si>
  <si>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</si>
  <si>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</si>
  <si>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</si>
  <si>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</si>
  <si>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</si>
  <si>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</si>
  <si>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</si>
  <si>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</si>
  <si>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</si>
  <si>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</si>
  <si>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</si>
  <si>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</si>
  <si>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</si>
  <si>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</si>
  <si>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</si>
  <si>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</si>
  <si>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</si>
  <si>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</si>
  <si>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</si>
  <si>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</si>
  <si>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</si>
  <si>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</si>
  <si>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</si>
  <si>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</si>
  <si>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</si>
  <si>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</si>
  <si>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</si>
  <si>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</si>
  <si>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</si>
  <si>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</si>
  <si>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</si>
  <si>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</si>
  <si>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</si>
  <si>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</si>
  <si>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</si>
  <si>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</si>
  <si>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</si>
  <si>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</si>
  <si>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</si>
  <si>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</si>
  <si>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</si>
  <si>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</si>
  <si>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</si>
  <si>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</si>
  <si>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</si>
  <si>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</si>
  <si>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</si>
  <si>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</si>
  <si>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</si>
  <si>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</si>
  <si>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</si>
  <si>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</si>
  <si>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</si>
  <si>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</si>
  <si>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</si>
  <si>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</si>
  <si>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</si>
  <si>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</si>
  <si>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</si>
  <si>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</si>
  <si>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</si>
  <si>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</si>
  <si>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</si>
  <si>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</si>
  <si>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</si>
  <si>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</si>
  <si>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</si>
  <si>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</si>
  <si>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</si>
  <si>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</si>
  <si>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</si>
  <si>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</si>
  <si>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</si>
  <si>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</si>
  <si>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</si>
  <si>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</si>
  <si>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</si>
  <si>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</si>
  <si>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</si>
  <si>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</si>
  <si>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</si>
  <si>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</si>
  <si>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</si>
  <si>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</si>
  <si>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</si>
  <si>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</si>
  <si>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</si>
  <si>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</si>
  <si>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</si>
  <si>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</si>
  <si>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</si>
  <si>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</si>
  <si>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</si>
  <si>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</si>
  <si>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</si>
  <si>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</si>
  <si>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</si>
  <si>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</si>
  <si>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</si>
  <si>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</si>
  <si>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</si>
  <si>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</si>
  <si>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</si>
  <si>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</si>
  <si>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</si>
  <si>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</si>
  <si>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</si>
  <si>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</si>
  <si>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</si>
  <si>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</si>
  <si>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</si>
  <si>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</si>
  <si>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</si>
  <si>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</si>
  <si>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</si>
  <si>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</si>
  <si>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</si>
  <si>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</si>
  <si>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</si>
  <si>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</si>
  <si>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</si>
  <si>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</si>
  <si>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</si>
  <si>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</si>
  <si>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</si>
  <si>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</si>
  <si>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</si>
  <si>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</si>
  <si>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</si>
  <si>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</si>
  <si>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</si>
  <si>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</si>
  <si>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</si>
  <si>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</si>
  <si>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</si>
  <si>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</si>
  <si>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</si>
  <si>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</si>
  <si>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</si>
  <si>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</si>
  <si>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</si>
  <si>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</si>
  <si>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</si>
  <si>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</si>
  <si>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</si>
  <si>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</si>
  <si>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</si>
  <si>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</si>
  <si>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</si>
  <si>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</si>
  <si>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</si>
  <si>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</si>
  <si>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</si>
  <si>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</si>
  <si>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</si>
  <si>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</si>
  <si>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</si>
  <si>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</si>
  <si>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</si>
  <si>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</si>
  <si>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</si>
  <si>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</si>
  <si>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</si>
  <si>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</si>
  <si>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</si>
  <si>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</si>
  <si>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</si>
  <si>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</si>
  <si>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</si>
  <si>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</si>
  <si>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</si>
  <si>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</si>
  <si>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</si>
  <si>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</si>
  <si>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</si>
  <si>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</si>
  <si>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</si>
  <si>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</si>
  <si>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</si>
  <si>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</si>
  <si>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</si>
  <si>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</si>
  <si>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</si>
  <si>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</si>
  <si>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</si>
  <si>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</si>
  <si>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</si>
  <si>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</si>
  <si>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</si>
  <si>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</si>
  <si>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</si>
  <si>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</si>
  <si>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</si>
  <si>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</si>
  <si>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</si>
  <si>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</si>
  <si>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</si>
  <si>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</si>
  <si>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</si>
  <si>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</si>
  <si>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</si>
  <si>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</si>
  <si>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</si>
  <si>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</si>
  <si>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</si>
  <si>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</si>
  <si>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</si>
  <si>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</si>
  <si>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</si>
  <si>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</si>
  <si>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</si>
  <si>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</si>
  <si>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</si>
  <si>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</si>
  <si>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</si>
  <si>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</si>
  <si>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</si>
  <si>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</si>
  <si>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</si>
  <si>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</si>
  <si>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</si>
  <si>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</si>
  <si>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</si>
  <si>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</si>
  <si>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</si>
  <si>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</si>
  <si>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</si>
  <si>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</si>
  <si>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</si>
  <si>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</si>
  <si>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</si>
  <si>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</si>
  <si>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</si>
  <si>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</si>
  <si>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</si>
  <si>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</si>
  <si>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</si>
  <si>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</si>
  <si>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</si>
  <si>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</si>
  <si>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</si>
  <si>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</si>
  <si>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</si>
  <si>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</si>
  <si>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</si>
  <si>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</si>
  <si>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</si>
  <si>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</si>
  <si>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</si>
  <si>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</si>
  <si>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</si>
  <si>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</si>
  <si>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</si>
  <si>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</si>
  <si>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</si>
  <si>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</si>
  <si>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</si>
  <si>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</si>
  <si>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</si>
  <si>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</si>
  <si>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</si>
  <si>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</si>
  <si>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</si>
  <si>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</si>
  <si>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</si>
  <si>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</si>
  <si>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</si>
  <si>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</si>
  <si>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</si>
  <si>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</si>
  <si>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</si>
  <si>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</si>
  <si>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</si>
  <si>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</si>
  <si>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</si>
  <si>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</si>
  <si>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</si>
  <si>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</si>
  <si>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</si>
  <si>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</si>
  <si>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</si>
  <si>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</si>
  <si>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</si>
  <si>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</si>
  <si>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</si>
  <si>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</si>
  <si>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</si>
  <si>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</si>
  <si>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</si>
  <si>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</si>
  <si>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</si>
  <si>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</si>
  <si>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</si>
  <si>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</si>
  <si>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</si>
  <si>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</si>
  <si>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</si>
  <si>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</si>
  <si>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</si>
  <si>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</si>
  <si>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</si>
  <si>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</si>
  <si>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</si>
  <si>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</si>
  <si>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</si>
  <si>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</si>
  <si>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</si>
  <si>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</si>
  <si>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</si>
  <si>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</si>
  <si>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</si>
  <si>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</si>
  <si>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</si>
  <si>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</si>
  <si>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</si>
  <si>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</si>
  <si>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</si>
  <si>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</si>
  <si>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</si>
  <si>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</si>
  <si>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</si>
  <si>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</si>
  <si>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</si>
  <si>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</si>
  <si>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</si>
  <si>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</si>
  <si>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</si>
  <si>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</si>
  <si>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</si>
  <si>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</si>
  <si>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</si>
  <si>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</si>
  <si>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</si>
  <si>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</si>
  <si>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</si>
  <si>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</si>
  <si>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</si>
  <si>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</si>
  <si>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</si>
  <si>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</si>
  <si>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</si>
  <si>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</si>
  <si>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</si>
  <si>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</si>
  <si>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</si>
  <si>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</si>
  <si>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</si>
  <si>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</si>
  <si>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</si>
  <si>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</si>
  <si>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</si>
  <si>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</si>
  <si>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</si>
  <si>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</si>
  <si>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</si>
  <si>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</si>
  <si>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</si>
  <si>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</si>
  <si>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</si>
  <si>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</si>
  <si>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</si>
  <si>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</si>
  <si>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</si>
  <si>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</si>
  <si>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</si>
  <si>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</si>
  <si>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</si>
  <si>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</si>
  <si>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</si>
  <si>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</si>
  <si>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</si>
  <si>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</si>
  <si>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</si>
  <si>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</si>
  <si>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</si>
  <si>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</si>
  <si>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</si>
  <si>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</si>
  <si>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</si>
  <si>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</si>
  <si>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</si>
  <si>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</si>
  <si>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</si>
  <si>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</si>
  <si>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</si>
  <si>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</si>
  <si>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</si>
  <si>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</si>
  <si>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</si>
  <si>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</si>
  <si>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</si>
  <si>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</si>
  <si>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</si>
  <si>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</si>
  <si>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</si>
  <si>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</si>
  <si>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</si>
  <si>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</si>
  <si>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</si>
  <si>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</si>
  <si>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</si>
  <si>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</si>
  <si>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</si>
  <si>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</si>
  <si>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</si>
  <si>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</si>
  <si>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</si>
  <si>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</si>
  <si>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</si>
  <si>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</si>
  <si>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</si>
  <si>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</si>
  <si>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</si>
  <si>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</si>
  <si>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</si>
  <si>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</si>
  <si>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</si>
  <si>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</si>
  <si>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</si>
  <si>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</si>
  <si>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</si>
  <si>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</si>
  <si>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</si>
  <si>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</si>
  <si>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</si>
  <si>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</si>
  <si>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</si>
  <si>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</si>
  <si>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</si>
  <si>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</si>
  <si>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</si>
  <si>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</si>
  <si>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</si>
  <si>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</si>
  <si>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</si>
  <si>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</si>
  <si>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</si>
  <si>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</si>
  <si>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</si>
  <si>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</si>
  <si>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</si>
  <si>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</si>
  <si>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</si>
  <si>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</si>
  <si>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</si>
  <si>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</si>
  <si>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</si>
  <si>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</si>
  <si>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</si>
  <si>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</si>
  <si>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</si>
  <si>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</si>
  <si>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</si>
  <si>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</si>
  <si>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</si>
  <si>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</si>
  <si>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</si>
  <si>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</si>
  <si>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</si>
  <si>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</si>
  <si>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</si>
  <si>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</si>
  <si>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</si>
  <si>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</si>
  <si>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</si>
  <si>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</si>
  <si>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</si>
  <si>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</si>
  <si>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</si>
  <si>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</si>
  <si>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</si>
  <si>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</si>
  <si>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</si>
  <si>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</si>
  <si>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</si>
  <si>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</si>
  <si>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</si>
  <si>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</si>
  <si>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</si>
  <si>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</si>
  <si>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</si>
  <si>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</si>
  <si>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</si>
  <si>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</si>
  <si>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</si>
  <si>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</si>
  <si>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</si>
  <si>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</si>
  <si>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</si>
  <si>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</si>
  <si>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</si>
  <si>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</si>
  <si>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</si>
  <si>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</si>
  <si>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</si>
  <si>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</si>
  <si>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</si>
  <si>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</si>
  <si>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</si>
  <si>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</si>
  <si>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</si>
  <si>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</si>
  <si>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</si>
  <si>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</si>
  <si>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</si>
  <si>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</si>
  <si>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</si>
  <si>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</si>
  <si>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</si>
  <si>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</si>
  <si>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</si>
  <si>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</si>
  <si>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</si>
  <si>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</si>
  <si>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</si>
  <si>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</si>
  <si>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</si>
  <si>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</si>
  <si>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</si>
  <si>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</si>
  <si>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</si>
  <si>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</si>
  <si>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</si>
  <si>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</si>
  <si>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</si>
  <si>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</si>
  <si>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</si>
  <si>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</si>
  <si>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</si>
  <si>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</si>
  <si>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</si>
  <si>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</si>
  <si>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</si>
  <si>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</si>
  <si>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</si>
  <si>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</si>
  <si>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</si>
  <si>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</si>
  <si>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</si>
  <si>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</si>
  <si>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</si>
  <si>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</si>
  <si>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</si>
  <si>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</si>
  <si>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</si>
  <si>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</si>
  <si>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</si>
  <si>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</si>
  <si>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</si>
  <si>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</si>
  <si>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</si>
  <si>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</si>
  <si>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</si>
  <si>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</si>
  <si>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</si>
  <si>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</si>
  <si>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</si>
  <si>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</si>
  <si>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</si>
  <si>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</si>
  <si>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</si>
  <si>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</si>
  <si>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</si>
  <si>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</si>
  <si>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</si>
  <si>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</si>
  <si>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</si>
  <si>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</si>
  <si>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</si>
  <si>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</si>
  <si>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</si>
  <si>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</si>
  <si>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</si>
  <si>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</si>
  <si>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</si>
  <si>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</si>
  <si>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</si>
  <si>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</si>
  <si>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</si>
  <si>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</si>
  <si>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</si>
  <si>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</si>
  <si>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</si>
  <si>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</si>
  <si>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</si>
  <si>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</si>
  <si>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</si>
  <si>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</si>
  <si>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</si>
  <si>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</si>
  <si>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</si>
  <si>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</si>
  <si>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</si>
  <si>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</si>
  <si>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</si>
  <si>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</si>
  <si>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</si>
  <si>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</si>
  <si>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</si>
  <si>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</si>
  <si>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</si>
  <si>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</si>
  <si>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</si>
  <si>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</si>
  <si>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</si>
  <si>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</si>
  <si>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</si>
  <si>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</si>
  <si>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</si>
  <si>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</si>
  <si>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</si>
  <si>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</si>
  <si>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</si>
  <si>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</si>
  <si>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</si>
  <si>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</si>
  <si>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</si>
  <si>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</si>
  <si>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</si>
  <si>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</si>
  <si>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</si>
  <si>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</si>
  <si>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</si>
  <si>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</si>
  <si>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</si>
  <si>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</si>
  <si>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</si>
  <si>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</si>
  <si>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</si>
  <si>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</si>
  <si>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</si>
  <si>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</si>
  <si>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</si>
  <si>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</si>
  <si>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</si>
  <si>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</si>
  <si>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</si>
  <si>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</si>
  <si>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</si>
  <si>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</si>
  <si>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</si>
  <si>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</si>
  <si>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</si>
  <si>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</si>
  <si>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</si>
  <si>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</si>
  <si>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</si>
  <si>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</si>
  <si>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</si>
  <si>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</si>
  <si>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</si>
  <si>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</si>
  <si>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</si>
  <si>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</si>
  <si>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</si>
  <si>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</si>
  <si>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</si>
  <si>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</si>
  <si>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</si>
  <si>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</si>
  <si>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</si>
  <si>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</si>
  <si>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</si>
  <si>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</si>
  <si>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</si>
  <si>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</si>
  <si>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</si>
  <si>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</si>
  <si>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</si>
  <si>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</si>
  <si>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</si>
  <si>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</si>
  <si>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</si>
  <si>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</si>
  <si>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</si>
  <si>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</si>
  <si>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</si>
  <si>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</si>
  <si>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</si>
  <si>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</si>
  <si>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</si>
  <si>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</si>
  <si>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</si>
  <si>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</si>
  <si>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</si>
  <si>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</si>
  <si>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</si>
  <si>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</si>
  <si>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</si>
  <si>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</si>
  <si>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</si>
  <si>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</si>
  <si>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</si>
  <si>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</si>
  <si>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</si>
  <si>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</si>
  <si>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</si>
  <si>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</si>
  <si>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</si>
  <si>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</si>
  <si>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</si>
  <si>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</si>
  <si>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</si>
  <si>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</si>
  <si>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</si>
  <si>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</si>
  <si>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</si>
  <si>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</si>
  <si>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</si>
  <si>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</si>
  <si>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</si>
  <si>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</si>
  <si>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</si>
  <si>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</si>
  <si>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</si>
  <si>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</si>
  <si>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</si>
  <si>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</si>
  <si>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</si>
  <si>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</si>
  <si>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</si>
  <si>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</si>
  <si>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</si>
  <si>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</si>
  <si>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</si>
  <si>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</si>
  <si>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</si>
  <si>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</si>
  <si>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</si>
  <si>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</si>
  <si>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</si>
  <si>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</si>
  <si>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</si>
  <si>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</si>
  <si>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</si>
  <si>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</si>
  <si>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</si>
  <si>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</si>
  <si>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</si>
  <si>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</si>
  <si>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</si>
  <si>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</si>
  <si>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</si>
  <si>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</si>
  <si>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</si>
  <si>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</si>
  <si>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</si>
  <si>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</si>
  <si>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</si>
  <si>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</si>
  <si>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</si>
  <si>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</si>
  <si>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</si>
  <si>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</si>
  <si>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</si>
  <si>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</si>
  <si>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</si>
  <si>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</si>
  <si>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</si>
  <si>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</si>
  <si>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</si>
  <si>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</si>
  <si>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</si>
  <si>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</si>
  <si>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</si>
  <si>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</si>
  <si>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</si>
  <si>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</si>
  <si>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</si>
  <si>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</si>
  <si>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</si>
  <si>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</si>
  <si>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</si>
  <si>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</si>
  <si>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</si>
  <si>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</si>
  <si>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</si>
  <si>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</si>
  <si>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</si>
  <si>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</si>
  <si>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</si>
  <si>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</si>
  <si>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</si>
  <si>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</si>
  <si>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</si>
  <si>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</si>
  <si>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</si>
  <si>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</si>
  <si>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</si>
  <si>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</si>
  <si>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</si>
  <si>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</si>
  <si>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</si>
  <si>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</si>
  <si>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</si>
  <si>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</si>
  <si>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</si>
  <si>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</si>
  <si>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</si>
  <si>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</si>
  <si>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</si>
  <si>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</si>
  <si>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</si>
  <si>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</si>
  <si>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</si>
  <si>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</si>
  <si>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</si>
  <si>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</si>
  <si>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</si>
  <si>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</si>
  <si>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</si>
  <si>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</si>
  <si>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</si>
  <si>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</si>
  <si>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</si>
  <si>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</si>
  <si>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</si>
  <si>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</si>
  <si>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</si>
  <si>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</si>
  <si>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</si>
  <si>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</si>
  <si>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</si>
  <si>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</si>
  <si>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</si>
  <si>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</si>
  <si>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</si>
  <si>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</si>
  <si>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</si>
  <si>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</si>
  <si>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</si>
  <si>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</si>
  <si>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</si>
  <si>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</si>
  <si>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</si>
  <si>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</si>
  <si>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</si>
  <si>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</si>
  <si>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</si>
  <si>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</si>
  <si>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</si>
  <si>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</si>
  <si>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</si>
  <si>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</si>
  <si>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</si>
  <si>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</si>
  <si>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</si>
  <si>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</si>
  <si>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</si>
  <si>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</si>
  <si>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</si>
  <si>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</si>
  <si>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</si>
  <si>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</si>
  <si>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</si>
  <si>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</si>
  <si>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</si>
  <si>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</si>
  <si>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</si>
  <si>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</si>
  <si>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</si>
  <si>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</si>
  <si>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</si>
  <si>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</si>
  <si>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</si>
  <si>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</si>
  <si>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</si>
  <si>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</si>
  <si>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</si>
  <si>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</si>
  <si>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</si>
  <si>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</si>
  <si>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</si>
  <si>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</si>
  <si>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</si>
  <si>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</si>
  <si>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</si>
  <si>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</si>
  <si>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</si>
  <si>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</si>
  <si>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</si>
  <si>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</si>
  <si>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</si>
  <si>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</si>
  <si>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</si>
  <si>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</si>
  <si>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</si>
  <si>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</si>
  <si>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</si>
  <si>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</si>
  <si>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</si>
  <si>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</si>
  <si>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</si>
  <si>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</si>
  <si>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</si>
  <si>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</si>
  <si>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</si>
  <si>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</si>
  <si>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</si>
  <si>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</si>
  <si>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</si>
  <si>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</si>
  <si>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</si>
  <si>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</si>
  <si>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</si>
  <si>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</si>
  <si>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</si>
  <si>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</si>
  <si>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</si>
  <si>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</si>
  <si>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</si>
  <si>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</si>
  <si>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</si>
  <si>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</si>
  <si>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</si>
  <si>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</si>
  <si>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</si>
  <si>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</si>
  <si>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</si>
  <si>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</si>
  <si>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</si>
  <si>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</si>
  <si>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</si>
  <si>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</si>
  <si>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</si>
  <si>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</si>
  <si>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</si>
  <si>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</si>
  <si>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</si>
  <si>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</si>
  <si>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</si>
  <si>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</si>
  <si>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</si>
  <si>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</si>
  <si>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</si>
  <si>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</si>
  <si>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</si>
  <si>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</si>
  <si>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</si>
  <si>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</si>
  <si>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</si>
  <si>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</si>
  <si>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</si>
  <si>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</si>
  <si>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</si>
  <si>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</si>
  <si>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</si>
  <si>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</si>
  <si>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</si>
  <si>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</si>
  <si>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</si>
  <si>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</si>
  <si>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</si>
  <si>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</si>
  <si>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</si>
  <si>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</si>
  <si>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</si>
  <si>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</si>
  <si>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</si>
  <si>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</si>
  <si>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</si>
  <si>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</si>
  <si>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</si>
  <si>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</si>
  <si>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</si>
  <si>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</si>
  <si>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</si>
  <si>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</si>
  <si>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</si>
  <si>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</si>
  <si>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</si>
  <si>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</si>
  <si>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</si>
  <si>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</si>
  <si>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</si>
  <si>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</si>
  <si>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</si>
  <si>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</si>
  <si>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</si>
  <si>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</si>
  <si>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</si>
  <si>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</si>
  <si>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</si>
  <si>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</si>
  <si>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</si>
  <si>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</si>
  <si>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</si>
  <si>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</si>
  <si>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</si>
  <si>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</si>
  <si>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</si>
  <si>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</si>
  <si>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</si>
  <si>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</si>
  <si>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</si>
  <si>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</si>
  <si>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</si>
  <si>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</si>
  <si>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</si>
  <si>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</si>
  <si>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</si>
  <si>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</si>
  <si>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</si>
  <si>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</si>
  <si>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</si>
  <si>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</si>
  <si>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</si>
  <si>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</si>
  <si>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</si>
  <si>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</si>
  <si>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</si>
  <si>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</si>
  <si>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</si>
  <si>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</si>
  <si>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</si>
  <si>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</si>
  <si>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</si>
  <si>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</si>
  <si>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</si>
  <si>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</si>
  <si>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</si>
  <si>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</si>
  <si>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</si>
  <si>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</si>
  <si>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</si>
  <si>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</si>
  <si>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</si>
  <si>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</si>
  <si>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</si>
  <si>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</si>
  <si>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</si>
  <si>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</si>
  <si>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</si>
  <si>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</si>
  <si>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</si>
  <si>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</si>
  <si>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</si>
  <si>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</si>
  <si>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</si>
  <si>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</si>
  <si>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</si>
  <si>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</si>
  <si>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</si>
  <si>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</si>
  <si>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</si>
  <si>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</si>
  <si>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</si>
  <si>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</si>
  <si>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</si>
  <si>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</si>
  <si>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</si>
  <si>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</si>
  <si>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</si>
  <si>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</si>
  <si>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</si>
  <si>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</si>
  <si>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</si>
  <si>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</si>
  <si>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</si>
  <si>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</si>
  <si>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</si>
  <si>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</si>
  <si>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</si>
  <si>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</si>
  <si>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</si>
  <si>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</si>
  <si>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</si>
  <si>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</si>
  <si>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</si>
  <si>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</si>
  <si>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</si>
  <si>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</si>
  <si>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</si>
  <si>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</si>
  <si>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</si>
  <si>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</si>
  <si>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</si>
  <si>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</si>
  <si>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</si>
  <si>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</si>
  <si>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</si>
  <si>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</si>
  <si>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</si>
  <si>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</si>
  <si>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</si>
  <si>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</si>
  <si>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</si>
  <si>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</si>
  <si>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</si>
  <si>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</si>
  <si>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</si>
  <si>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</si>
  <si>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</si>
  <si>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</si>
  <si>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</si>
  <si>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</si>
  <si>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</si>
  <si>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</si>
  <si>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</si>
  <si>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</si>
  <si>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</si>
  <si>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</si>
  <si>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</si>
  <si>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</si>
  <si>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</si>
  <si>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</si>
  <si>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</si>
  <si>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</si>
  <si>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</si>
  <si>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</si>
  <si>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</si>
  <si>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</si>
  <si>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</si>
  <si>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</si>
  <si>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</si>
  <si>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</si>
  <si>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</si>
  <si>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</si>
  <si>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</si>
  <si>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</si>
  <si>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</si>
  <si>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</si>
  <si>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</si>
  <si>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</si>
  <si>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</si>
  <si>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</si>
  <si>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</si>
  <si>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</si>
  <si>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</si>
  <si>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</si>
  <si>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</si>
  <si>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</si>
  <si>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</si>
  <si>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</si>
  <si>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</si>
  <si>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</si>
  <si>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</si>
  <si>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</si>
  <si>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</si>
  <si>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</si>
  <si>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</si>
  <si>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</si>
  <si>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</si>
  <si>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</si>
  <si>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</si>
  <si>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</si>
  <si>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</si>
  <si>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</si>
  <si>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</si>
  <si>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</si>
  <si>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</si>
  <si>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</si>
  <si>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</si>
  <si>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</si>
  <si>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</si>
  <si>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</si>
  <si>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</si>
  <si>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</si>
  <si>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</si>
  <si>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</si>
  <si>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</si>
  <si>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</si>
  <si>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</si>
  <si>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</si>
  <si>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</si>
  <si>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</si>
  <si>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</si>
  <si>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</si>
  <si>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</si>
  <si>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</si>
  <si>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</si>
  <si>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</si>
  <si>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</si>
  <si>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</si>
  <si>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</si>
  <si>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</si>
  <si>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</si>
  <si>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</si>
  <si>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</si>
  <si>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</si>
  <si>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</si>
  <si>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</si>
  <si>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</si>
  <si>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</si>
  <si>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</si>
  <si>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</si>
  <si>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</si>
  <si>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</si>
  <si>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</si>
  <si>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</si>
  <si>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</si>
  <si>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</si>
  <si>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</si>
  <si>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</si>
  <si>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</si>
  <si>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</si>
  <si>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</si>
  <si>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</si>
  <si>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</si>
  <si>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</si>
  <si>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</si>
  <si>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</si>
  <si>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</si>
  <si>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</si>
  <si>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</si>
  <si>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</si>
  <si>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</si>
  <si>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</si>
  <si>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</si>
  <si>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</si>
  <si>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</si>
  <si>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</si>
  <si>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</si>
  <si>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</si>
  <si>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</si>
  <si>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</si>
  <si>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</si>
  <si>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</si>
  <si>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</si>
  <si>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</si>
  <si>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</si>
  <si>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</si>
  <si>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</si>
  <si>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</si>
  <si>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</si>
  <si>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</si>
  <si>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</si>
  <si>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</si>
  <si>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</si>
  <si>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</si>
  <si>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</si>
  <si>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</si>
  <si>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</si>
  <si>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</si>
  <si>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</si>
  <si>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</si>
  <si>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</si>
  <si>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</si>
  <si>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</si>
  <si>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</si>
  <si>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</si>
  <si>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</si>
  <si>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</si>
  <si>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</si>
  <si>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</si>
  <si>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</si>
  <si>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</si>
  <si>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</si>
  <si>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</si>
  <si>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</si>
  <si>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</si>
  <si>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</si>
  <si>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</si>
  <si>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</si>
  <si>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</si>
  <si>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</si>
  <si>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</si>
  <si>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</si>
  <si>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</si>
  <si>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</si>
  <si>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</si>
  <si>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</si>
  <si>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</si>
  <si>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</si>
  <si>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</si>
  <si>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</si>
  <si>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</si>
  <si>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</si>
  <si>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</si>
  <si>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</si>
  <si>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</si>
  <si>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</si>
  <si>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</si>
  <si>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</si>
  <si>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</si>
  <si>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</si>
  <si>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</si>
  <si>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</si>
  <si>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</si>
  <si>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</si>
  <si>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</si>
  <si>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</si>
  <si>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</si>
  <si>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</si>
  <si>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</si>
  <si>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</si>
  <si>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</si>
  <si>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</si>
  <si>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</si>
  <si>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</si>
  <si>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</si>
  <si>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</si>
  <si>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</si>
  <si>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</si>
  <si>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</si>
  <si>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</si>
  <si>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</si>
  <si>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</si>
  <si>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</si>
  <si>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</si>
  <si>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</si>
  <si>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</si>
  <si>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</si>
  <si>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</si>
  <si>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</si>
  <si>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</si>
  <si>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</si>
  <si>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</si>
  <si>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</si>
  <si>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</si>
  <si>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</si>
  <si>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</si>
  <si>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</si>
  <si>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</si>
  <si>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</si>
  <si>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</si>
  <si>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</si>
  <si>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</si>
  <si>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</si>
  <si>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</si>
  <si>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</si>
  <si>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</si>
  <si>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</si>
  <si>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</si>
  <si>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</si>
  <si>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</si>
  <si>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</si>
  <si>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</si>
  <si>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</si>
  <si>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</si>
  <si>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</si>
  <si>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</si>
  <si>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</si>
  <si>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</si>
  <si>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</si>
  <si>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</si>
  <si>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</si>
  <si>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</si>
  <si>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</si>
  <si>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</si>
  <si>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</si>
  <si>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</si>
  <si>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</si>
  <si>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</si>
  <si>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</si>
  <si>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</si>
  <si>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</si>
  <si>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</si>
  <si>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</si>
  <si>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</si>
  <si>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</si>
  <si>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</si>
  <si>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</si>
  <si>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</si>
  <si>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</si>
  <si>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</si>
  <si>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</si>
  <si>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</si>
  <si>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</si>
  <si>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</si>
  <si>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</si>
  <si>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</si>
  <si>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</si>
  <si>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</si>
  <si>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</si>
  <si>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</si>
  <si>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</si>
  <si>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</si>
  <si>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</si>
  <si>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</si>
  <si>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</si>
  <si>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</si>
  <si>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</si>
  <si>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</si>
  <si>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</si>
  <si>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</si>
  <si>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</si>
  <si>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</si>
  <si>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</si>
  <si>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</si>
  <si>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</si>
  <si>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</si>
  <si>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</si>
  <si>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</si>
  <si>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</si>
  <si>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</si>
  <si>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</si>
  <si>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</si>
  <si>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</si>
  <si>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</si>
  <si>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</si>
  <si>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</si>
  <si>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</si>
  <si>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</si>
  <si>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</si>
  <si>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</si>
  <si>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</si>
  <si>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</si>
  <si>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</si>
  <si>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</si>
  <si>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</si>
  <si>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</si>
  <si>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</si>
  <si>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</si>
  <si>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</si>
  <si>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</si>
  <si>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</si>
  <si>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</si>
  <si>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</si>
  <si>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</si>
  <si>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</si>
  <si>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</si>
  <si>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</si>
  <si>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</si>
  <si>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</si>
  <si>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</si>
  <si>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</si>
  <si>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</si>
  <si>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</si>
  <si>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</si>
  <si>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</si>
  <si>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</si>
  <si>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</si>
  <si>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</si>
  <si>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</si>
  <si>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</si>
  <si>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</si>
  <si>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</si>
  <si>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</si>
  <si>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</si>
  <si>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</si>
  <si>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</si>
  <si>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</si>
  <si>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</si>
  <si>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</si>
  <si>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</si>
  <si>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</si>
  <si>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</si>
  <si>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</si>
  <si>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</si>
  <si>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</si>
  <si>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</si>
  <si>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</si>
  <si>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</si>
  <si>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</si>
  <si>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</si>
  <si>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</si>
  <si>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</si>
  <si>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</si>
  <si>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</si>
  <si>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</si>
  <si>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</si>
  <si>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</si>
  <si>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</si>
  <si>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</si>
  <si>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</si>
  <si>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</si>
  <si>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</si>
  <si>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</si>
  <si>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</si>
  <si>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</si>
  <si>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</si>
  <si>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</si>
  <si>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</si>
  <si>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</si>
  <si>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</si>
  <si>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</si>
  <si>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</si>
  <si>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</si>
  <si>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</si>
  <si>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</si>
  <si>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</si>
  <si>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</si>
  <si>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</si>
  <si>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</si>
  <si>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</si>
  <si>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</si>
  <si>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</si>
  <si>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</si>
  <si>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</si>
  <si>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</si>
  <si>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</si>
  <si>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</si>
  <si>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</si>
  <si>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</si>
  <si>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</si>
  <si>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</si>
  <si>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</si>
  <si>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</si>
  <si>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</si>
  <si>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</si>
  <si>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</si>
  <si>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</si>
  <si>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</si>
  <si>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</si>
  <si>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</si>
  <si>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</si>
  <si>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</si>
  <si>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</si>
  <si>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</si>
  <si>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</si>
  <si>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</si>
  <si>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</si>
  <si>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</si>
  <si>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</si>
  <si>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</si>
  <si>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</si>
  <si>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</si>
  <si>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</si>
  <si>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</si>
  <si>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</si>
  <si>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</si>
  <si>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</si>
  <si>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</si>
  <si>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</si>
  <si>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</si>
  <si>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</si>
  <si>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</si>
  <si>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</si>
  <si>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</si>
  <si>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</si>
  <si>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</si>
  <si>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</si>
  <si>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</si>
  <si>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</si>
  <si>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</si>
  <si>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</si>
  <si>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</si>
  <si>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</si>
  <si>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</si>
  <si>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</si>
  <si>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</si>
  <si>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</si>
  <si>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</si>
  <si>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</si>
  <si>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</si>
  <si>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</si>
  <si>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</si>
  <si>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</si>
  <si>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</si>
  <si>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</si>
  <si>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</si>
  <si>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</si>
  <si>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</si>
  <si>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</si>
  <si>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</si>
  <si>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</si>
  <si>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</si>
  <si>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</si>
  <si>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</si>
  <si>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</si>
  <si>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</si>
  <si>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</si>
  <si>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</si>
  <si>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</si>
  <si>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</si>
  <si>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</si>
  <si>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</si>
  <si>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</si>
  <si>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</si>
  <si>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</si>
  <si>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</si>
  <si>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</si>
  <si>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</si>
  <si>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</si>
  <si>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</si>
  <si>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</si>
  <si>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</si>
  <si>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</si>
  <si>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</si>
  <si>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</si>
  <si>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</si>
  <si>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</si>
  <si>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</si>
  <si>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</si>
  <si>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</si>
  <si>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</si>
  <si>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</si>
  <si>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</si>
  <si>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</si>
  <si>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</si>
  <si>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</si>
  <si>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</si>
  <si>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</si>
  <si>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</si>
  <si>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</si>
  <si>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</si>
  <si>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</si>
  <si>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</si>
  <si>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</si>
  <si>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</si>
  <si>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</si>
  <si>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</si>
  <si>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</si>
  <si>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</si>
  <si>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</si>
  <si>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</si>
  <si>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</si>
  <si>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</si>
  <si>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</si>
  <si>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</si>
  <si>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</si>
  <si>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</si>
  <si>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</si>
  <si>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</si>
  <si>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</si>
  <si>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</si>
  <si>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</si>
  <si>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</si>
  <si>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</si>
  <si>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</si>
  <si>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</si>
  <si>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</si>
  <si>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</si>
  <si>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</si>
  <si>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</si>
  <si>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</si>
  <si>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</si>
  <si>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</si>
  <si>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</si>
  <si>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</si>
  <si>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</si>
  <si>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</si>
  <si>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</si>
  <si>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</si>
  <si>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</si>
  <si>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</si>
  <si>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</si>
  <si>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</si>
  <si>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</si>
  <si>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</si>
  <si>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</si>
  <si>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</si>
  <si>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</si>
  <si>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</si>
  <si>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</si>
  <si>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</si>
  <si>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</si>
  <si>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</si>
  <si>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</si>
  <si>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</si>
  <si>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</si>
  <si>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</si>
  <si>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</si>
  <si>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</si>
  <si>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</si>
  <si>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</si>
  <si>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</si>
  <si>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</si>
  <si>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</si>
  <si>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</si>
  <si>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</si>
  <si>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</si>
  <si>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</si>
  <si>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</si>
  <si>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</si>
  <si>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</si>
  <si>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</si>
  <si>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</si>
  <si>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</si>
  <si>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</si>
  <si>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</si>
  <si>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</si>
  <si>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</si>
  <si>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</si>
  <si>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</si>
  <si>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</si>
  <si>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</si>
  <si>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</si>
  <si>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</si>
  <si>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</si>
  <si>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</si>
  <si>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</si>
  <si>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</si>
  <si>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</si>
  <si>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</si>
  <si>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</si>
  <si>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</si>
  <si>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</si>
  <si>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</si>
  <si>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</si>
  <si>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</si>
  <si>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</si>
  <si>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</si>
  <si>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</si>
  <si>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</si>
  <si>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</si>
  <si>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</si>
  <si>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</si>
  <si>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</si>
  <si>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</si>
  <si>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</si>
  <si>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</si>
  <si>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</si>
  <si>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</si>
  <si>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</si>
  <si>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</si>
  <si>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</si>
  <si>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</si>
  <si>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</si>
  <si>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</si>
  <si>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</si>
  <si>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</si>
  <si>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</si>
  <si>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</si>
  <si>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</si>
  <si>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</si>
  <si>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</si>
  <si>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</si>
  <si>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</si>
  <si>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</si>
  <si>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</si>
  <si>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</si>
  <si>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</si>
  <si>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</si>
  <si>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</si>
  <si>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</si>
  <si>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</si>
  <si>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</si>
  <si>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</si>
  <si>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</si>
  <si>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</si>
  <si>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</si>
  <si>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</si>
  <si>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</si>
  <si>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</si>
  <si>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</si>
  <si>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</si>
  <si>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</si>
  <si>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</si>
  <si>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</si>
  <si>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</si>
  <si>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</si>
  <si>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</si>
  <si>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</si>
  <si>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</si>
  <si>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</si>
  <si>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</si>
  <si>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</si>
  <si>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</si>
  <si>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</si>
  <si>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</si>
  <si>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</si>
  <si>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</si>
  <si>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</si>
  <si>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</si>
  <si>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</si>
  <si>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</si>
  <si>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</si>
  <si>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</si>
  <si>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</si>
  <si>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</si>
  <si>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</si>
  <si>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</si>
  <si>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</si>
  <si>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</si>
  <si>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</si>
  <si>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</si>
  <si>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</si>
  <si>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</si>
  <si>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</si>
  <si>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</si>
  <si>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</si>
  <si>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</si>
  <si>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</si>
  <si>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</si>
  <si>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</si>
  <si>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</si>
  <si>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</si>
  <si>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</si>
  <si>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</si>
  <si>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</si>
  <si>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</si>
  <si>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</si>
  <si>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</si>
  <si>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</si>
  <si>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</si>
  <si>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</si>
  <si>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</si>
  <si>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</si>
  <si>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</si>
  <si>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</si>
  <si>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</si>
  <si>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</si>
  <si>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</si>
  <si>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</si>
  <si>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</si>
  <si>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</si>
  <si>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</si>
  <si>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</si>
  <si>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</si>
  <si>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</si>
  <si>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</si>
  <si>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</si>
  <si>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</si>
  <si>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</si>
  <si>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</si>
  <si>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</si>
  <si>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</si>
  <si>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</si>
  <si>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</si>
  <si>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</si>
  <si>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</si>
  <si>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</si>
  <si>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</si>
  <si>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</si>
  <si>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</si>
  <si>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</si>
  <si>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</si>
  <si>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</si>
  <si>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</si>
  <si>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</si>
  <si>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</si>
  <si>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</si>
  <si>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</si>
  <si>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</si>
  <si>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</si>
  <si>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</si>
  <si>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</si>
  <si>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</si>
  <si>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</si>
  <si>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</si>
  <si>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</si>
  <si>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</si>
  <si>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</si>
  <si>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</si>
  <si>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</si>
  <si>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</si>
  <si>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</si>
  <si>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</si>
  <si>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</si>
  <si>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</si>
  <si>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</si>
  <si>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</si>
  <si>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</si>
  <si>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</si>
  <si>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</si>
  <si>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</si>
  <si>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</si>
  <si>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</si>
  <si>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</si>
  <si>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</si>
  <si>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</si>
  <si>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</si>
  <si>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</si>
  <si>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</si>
  <si>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</si>
  <si>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</si>
  <si>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</si>
  <si>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</si>
  <si>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</si>
  <si>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</si>
  <si>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</si>
  <si>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</si>
  <si>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</si>
  <si>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</si>
  <si>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</si>
  <si>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</si>
  <si>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</si>
  <si>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</si>
  <si>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</si>
  <si>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</si>
  <si>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</si>
  <si>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</si>
  <si>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</si>
  <si>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</si>
  <si>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</si>
  <si>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</si>
  <si>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</si>
  <si>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</si>
  <si>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</si>
  <si>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</si>
  <si>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</si>
  <si>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</si>
  <si>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</si>
  <si>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</si>
  <si>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</si>
  <si>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</si>
  <si>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</si>
  <si>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</si>
  <si>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</si>
  <si>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</si>
  <si>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</si>
  <si>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</si>
  <si>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</si>
  <si>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</si>
  <si>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</si>
  <si>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</si>
  <si>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</si>
  <si>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</si>
  <si>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</si>
  <si>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</si>
  <si>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</si>
  <si>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</si>
  <si>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</si>
  <si>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</si>
  <si>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</si>
  <si>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</si>
  <si>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</si>
  <si>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</si>
  <si>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</si>
  <si>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</si>
  <si>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</si>
  <si>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</si>
  <si>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</si>
  <si>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</si>
  <si>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</si>
  <si>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</si>
  <si>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</si>
  <si>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</si>
  <si>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</si>
  <si>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</si>
  <si>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</si>
  <si>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</si>
  <si>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</si>
  <si>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</si>
  <si>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</si>
  <si>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</si>
  <si>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</si>
  <si>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</si>
  <si>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</si>
  <si>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</si>
  <si>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</si>
  <si>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</si>
  <si>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</si>
  <si>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</si>
  <si>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</si>
  <si>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</si>
  <si>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</si>
  <si>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</si>
  <si>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</si>
  <si>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</si>
  <si>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</si>
  <si>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</si>
  <si>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</si>
  <si>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</si>
  <si>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</si>
  <si>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</si>
  <si>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</si>
  <si>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</si>
  <si>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</si>
  <si>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</si>
  <si>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</si>
  <si>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</si>
  <si>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</si>
  <si>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</si>
  <si>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</si>
  <si>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</si>
  <si>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</si>
  <si>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</si>
  <si>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</si>
  <si>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</si>
  <si>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</si>
  <si>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</si>
  <si>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</si>
  <si>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</si>
  <si>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</si>
  <si>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</si>
  <si>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</si>
  <si>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</si>
  <si>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</si>
  <si>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</si>
  <si>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</si>
  <si>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</si>
  <si>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</si>
  <si>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</si>
  <si>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</si>
  <si>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</si>
  <si>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</si>
  <si>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</si>
  <si>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</si>
  <si>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</si>
  <si>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</si>
  <si>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</si>
  <si>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</si>
  <si>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</si>
  <si>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</si>
  <si>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</si>
  <si>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</si>
  <si>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</si>
  <si>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</si>
  <si>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</si>
  <si>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</si>
  <si>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</si>
  <si>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</si>
  <si>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</si>
  <si>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</si>
  <si>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</si>
  <si>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</si>
  <si>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</si>
  <si>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</si>
  <si>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</si>
  <si>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</si>
  <si>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</si>
  <si>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</si>
  <si>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</si>
  <si>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</si>
  <si>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</si>
  <si>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</si>
  <si>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</si>
  <si>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</si>
  <si>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</si>
  <si>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</si>
  <si>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</si>
  <si>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</si>
  <si>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</si>
  <si>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</si>
  <si>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</si>
  <si>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</si>
  <si>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</si>
  <si>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</si>
  <si>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</si>
  <si>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</si>
  <si>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</si>
  <si>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</si>
  <si>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</si>
  <si>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</si>
  <si>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</si>
  <si>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</si>
  <si>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</si>
  <si>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</si>
  <si>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</si>
  <si>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</si>
  <si>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</si>
  <si>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</si>
  <si>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</si>
  <si>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</si>
  <si>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</si>
  <si>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</si>
  <si>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</si>
  <si>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</si>
  <si>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</si>
  <si>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</si>
  <si>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</si>
  <si>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</si>
  <si>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</si>
  <si>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</si>
  <si>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</si>
  <si>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</si>
  <si>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</si>
  <si>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</si>
  <si>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</si>
  <si>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</si>
  <si>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</si>
  <si>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</si>
  <si>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</si>
  <si>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</si>
  <si>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</si>
  <si>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</si>
  <si>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</si>
  <si>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</si>
  <si>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</si>
  <si>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</si>
  <si>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</si>
  <si>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</si>
  <si>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</si>
  <si>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</si>
  <si>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</si>
  <si>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</si>
  <si>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</si>
  <si>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</si>
  <si>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</si>
  <si>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</si>
  <si>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</si>
  <si>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</si>
  <si>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</si>
  <si>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</si>
  <si>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</si>
  <si>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</si>
  <si>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</si>
  <si>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</si>
  <si>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</si>
  <si>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</si>
  <si>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</si>
  <si>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</si>
  <si>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</si>
  <si>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</si>
  <si>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</si>
  <si>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</si>
  <si>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</si>
  <si>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</si>
  <si>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</si>
  <si>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</si>
  <si>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</si>
  <si>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</si>
  <si>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</si>
  <si>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</si>
  <si>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</si>
  <si>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</si>
  <si>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</si>
  <si>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</si>
  <si>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</si>
  <si>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</si>
  <si>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</si>
  <si>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</si>
  <si>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</si>
  <si>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</si>
  <si>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</si>
  <si>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</si>
  <si>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</si>
  <si>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</si>
  <si>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</si>
  <si>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</si>
  <si>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</si>
  <si>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</si>
  <si>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</si>
  <si>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</si>
  <si>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</si>
  <si>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</si>
  <si>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</si>
  <si>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</si>
  <si>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</si>
  <si>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</si>
  <si>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</si>
  <si>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</si>
  <si>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</si>
  <si>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</si>
  <si>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</si>
  <si>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</si>
  <si>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</si>
  <si>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</si>
  <si>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</si>
  <si>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</si>
  <si>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</si>
  <si>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</si>
  <si>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</si>
  <si>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</si>
  <si>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</si>
  <si>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</si>
  <si>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</si>
  <si>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</si>
  <si>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</si>
  <si>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</si>
  <si>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</si>
  <si>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</si>
  <si>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</si>
  <si>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</si>
  <si>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</si>
  <si>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</si>
  <si>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</si>
  <si>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</si>
  <si>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</si>
  <si>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</si>
  <si>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</si>
  <si>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</si>
  <si>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</si>
  <si>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</si>
  <si>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</si>
  <si>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</si>
  <si>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</si>
  <si>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</si>
  <si>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</si>
  <si>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</si>
  <si>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</si>
  <si>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</si>
  <si>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</si>
  <si>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</si>
  <si>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</si>
  <si>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</si>
  <si>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</si>
  <si>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</si>
  <si>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</si>
  <si>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</si>
  <si>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</si>
  <si>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</si>
  <si>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</si>
  <si>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</si>
  <si>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</si>
  <si>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</si>
  <si>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</si>
  <si>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</si>
  <si>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</si>
  <si>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</si>
  <si>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</si>
  <si>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</si>
  <si>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</si>
  <si>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</si>
  <si>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</si>
  <si>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</si>
  <si>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</si>
  <si>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</si>
  <si>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</si>
  <si>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</si>
  <si>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</si>
  <si>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</si>
  <si>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</si>
  <si>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</si>
  <si>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</si>
  <si>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</si>
  <si>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</si>
  <si>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</si>
  <si>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</si>
  <si>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</si>
  <si>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</si>
  <si>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</si>
  <si>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</si>
  <si>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</si>
  <si>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</si>
  <si>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</si>
  <si>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</si>
  <si>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</si>
  <si>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</si>
  <si>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</si>
  <si>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</si>
  <si>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</si>
  <si>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</si>
  <si>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</si>
  <si>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</si>
  <si>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</si>
  <si>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</si>
  <si>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</si>
  <si>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</si>
  <si>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</si>
  <si>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</si>
  <si>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</si>
  <si>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</si>
  <si>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</si>
  <si>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</si>
  <si>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</si>
  <si>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</si>
  <si>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</si>
  <si>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</si>
  <si>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</si>
  <si>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</si>
  <si>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</si>
  <si>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</si>
  <si>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</si>
  <si>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</si>
  <si>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</si>
  <si>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</si>
  <si>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</si>
  <si>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</si>
  <si>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</si>
  <si>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</si>
  <si>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</si>
  <si>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</si>
  <si>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</si>
  <si>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</si>
  <si>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</si>
  <si>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</si>
  <si>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</si>
  <si>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</si>
  <si>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</si>
  <si>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</si>
  <si>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</si>
  <si>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</si>
  <si>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</si>
  <si>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</si>
  <si>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</si>
  <si>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</si>
  <si>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</si>
  <si>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</si>
  <si>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</si>
  <si>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</si>
  <si>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</si>
  <si>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</si>
  <si>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</si>
  <si>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</si>
  <si>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</si>
  <si>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</si>
  <si>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</si>
  <si>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</si>
  <si>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</si>
  <si>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</si>
  <si>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</si>
  <si>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</si>
  <si>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</si>
  <si>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</si>
  <si>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</si>
  <si>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</si>
  <si>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</si>
  <si>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</si>
  <si>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</si>
  <si>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</si>
  <si>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</si>
  <si>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</si>
  <si>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</si>
  <si>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</si>
  <si>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</si>
  <si>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</si>
  <si>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</si>
  <si>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</si>
  <si>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</si>
  <si>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</si>
  <si>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</si>
  <si>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</si>
  <si>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</si>
  <si>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</si>
  <si>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</si>
  <si>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</si>
  <si>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</si>
  <si>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</si>
  <si>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</si>
  <si>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</si>
  <si>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</si>
  <si>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</si>
  <si>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</si>
  <si>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</si>
  <si>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</si>
  <si>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</si>
  <si>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</si>
  <si>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</si>
  <si>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</si>
  <si>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</si>
  <si>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</si>
  <si>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</si>
  <si>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</si>
  <si>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</si>
  <si>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</si>
  <si>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</si>
  <si>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</si>
  <si>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</si>
  <si>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</si>
  <si>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</si>
  <si>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</si>
  <si>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</si>
  <si>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</si>
  <si>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</si>
  <si>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</si>
  <si>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</si>
  <si>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</si>
  <si>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</si>
  <si>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</si>
  <si>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</si>
  <si>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</si>
  <si>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</si>
  <si>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</si>
  <si>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</si>
  <si>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</si>
  <si>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</si>
  <si>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</si>
  <si>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</si>
  <si>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</si>
  <si>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</si>
  <si>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</si>
  <si>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</si>
  <si>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</si>
  <si>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</si>
  <si>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</si>
  <si>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</si>
  <si>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</si>
  <si>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</si>
  <si>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</si>
  <si>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</si>
  <si>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</si>
  <si>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</si>
  <si>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</si>
  <si>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</si>
  <si>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</si>
  <si>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</si>
  <si>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</si>
  <si>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</si>
  <si>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</si>
  <si>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</si>
  <si>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</si>
  <si>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</si>
  <si>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</si>
  <si>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</si>
  <si>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</si>
  <si>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</si>
  <si>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</si>
  <si>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</si>
  <si>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</si>
  <si>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</si>
  <si>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</si>
  <si>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</si>
  <si>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</si>
  <si>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</si>
  <si>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</si>
  <si>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</si>
  <si>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</si>
  <si>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</si>
  <si>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</si>
  <si>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</si>
  <si>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</si>
  <si>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</si>
  <si>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</si>
  <si>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</si>
  <si>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</si>
  <si>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</si>
  <si>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</si>
  <si>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</si>
  <si>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</si>
  <si>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</si>
  <si>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</si>
  <si>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</si>
  <si>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</si>
  <si>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</si>
  <si>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</si>
  <si>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</si>
  <si>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</si>
  <si>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</si>
  <si>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</si>
  <si>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</si>
  <si>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</si>
  <si>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</si>
  <si>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</si>
  <si>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</si>
  <si>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</si>
  <si>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</si>
  <si>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</si>
  <si>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</si>
  <si>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</si>
  <si>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</si>
  <si>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</si>
  <si>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</si>
  <si>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</si>
  <si>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</si>
  <si>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</si>
  <si>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</si>
  <si>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</si>
  <si>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</si>
  <si>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</si>
  <si>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</si>
  <si>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</si>
  <si>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</si>
  <si>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</si>
  <si>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</si>
  <si>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</si>
  <si>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</si>
  <si>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</si>
  <si>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</si>
  <si>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</si>
  <si>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</si>
  <si>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</si>
  <si>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</si>
  <si>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</si>
  <si>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</si>
  <si>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</si>
  <si>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</si>
  <si>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</si>
  <si>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</si>
  <si>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</si>
  <si>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</si>
  <si>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</si>
  <si>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</si>
  <si>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</si>
  <si>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</si>
  <si>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</si>
  <si>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</si>
  <si>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</si>
  <si>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</si>
  <si>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</si>
  <si>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</si>
  <si>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</si>
  <si>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</si>
  <si>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</si>
  <si>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</si>
  <si>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</si>
  <si>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</si>
  <si>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</si>
  <si>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</si>
  <si>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</si>
  <si>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</si>
  <si>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</si>
  <si>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</si>
  <si>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</si>
  <si>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</si>
  <si>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</si>
  <si>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</si>
  <si>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</si>
  <si>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</si>
  <si>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</si>
  <si>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</si>
  <si>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</si>
  <si>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</si>
  <si>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</si>
  <si>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</si>
  <si>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</si>
  <si>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</si>
  <si>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</si>
  <si>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</si>
  <si>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</si>
  <si>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</si>
  <si>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</si>
  <si>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</si>
  <si>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</si>
  <si>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</si>
  <si>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</si>
  <si>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</si>
  <si>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</si>
  <si>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</si>
  <si>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</si>
  <si>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</si>
  <si>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</si>
  <si>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</si>
  <si>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</si>
  <si>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</si>
  <si>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</si>
  <si>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</si>
  <si>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</si>
  <si>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</si>
  <si>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</si>
  <si>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</si>
  <si>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</si>
  <si>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</si>
  <si>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</si>
  <si>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</si>
  <si>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</si>
  <si>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</si>
  <si>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</si>
  <si>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</si>
  <si>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</si>
  <si>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</si>
  <si>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</si>
  <si>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</si>
  <si>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</si>
  <si>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</si>
  <si>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</si>
  <si>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</si>
  <si>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</si>
  <si>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</si>
  <si>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</si>
  <si>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</si>
  <si>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</si>
  <si>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</si>
  <si>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</si>
  <si>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</si>
  <si>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</si>
  <si>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</si>
  <si>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</si>
  <si>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</si>
  <si>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</si>
  <si>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</si>
  <si>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</si>
  <si>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</si>
  <si>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</si>
  <si>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</si>
  <si>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</si>
  <si>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</si>
  <si>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</si>
  <si>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</si>
  <si>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</si>
  <si>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</si>
  <si>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</si>
  <si>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</si>
  <si>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</si>
  <si>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</si>
  <si>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</si>
  <si>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</si>
  <si>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</si>
  <si>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</si>
  <si>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</si>
  <si>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</si>
  <si>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</si>
  <si>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</si>
  <si>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</si>
  <si>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</si>
  <si>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</si>
  <si>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</si>
  <si>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</si>
  <si>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</si>
  <si>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</si>
  <si>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</si>
  <si>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</si>
  <si>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</si>
  <si>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</si>
  <si>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</si>
  <si>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</si>
  <si>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</si>
  <si>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</si>
  <si>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</si>
  <si>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</si>
  <si>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</si>
  <si>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</si>
  <si>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</si>
  <si>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</si>
  <si>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</si>
  <si>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</si>
  <si>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</si>
  <si>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</si>
  <si>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</si>
  <si>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</si>
  <si>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</si>
  <si>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</si>
  <si>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</si>
  <si>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</si>
  <si>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</si>
  <si>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</si>
  <si>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</si>
  <si>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</si>
  <si>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</si>
  <si>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</si>
  <si>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</si>
  <si>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</si>
  <si>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</si>
  <si>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</si>
  <si>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</si>
  <si>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</si>
  <si>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</si>
  <si>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</si>
  <si>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</si>
  <si>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</si>
  <si>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</si>
  <si>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</si>
  <si>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</si>
  <si>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</si>
  <si>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</si>
  <si>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</si>
  <si>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</si>
  <si>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</si>
  <si>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</si>
  <si>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</si>
  <si>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</si>
  <si>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</si>
  <si>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</si>
  <si>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</si>
  <si>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</si>
  <si>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</si>
  <si>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</si>
  <si>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</si>
  <si>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</si>
  <si>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</si>
  <si>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</si>
  <si>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</si>
  <si>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</si>
  <si>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</si>
  <si>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</si>
  <si>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</si>
  <si>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</si>
  <si>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</si>
  <si>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</si>
  <si>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</si>
  <si>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</si>
  <si>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</si>
  <si>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</si>
  <si>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</si>
  <si>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</si>
  <si>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</si>
  <si>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</si>
  <si>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</si>
  <si>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</si>
  <si>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</si>
  <si>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</si>
  <si>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</si>
  <si>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</si>
  <si>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</si>
  <si>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</si>
  <si>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</si>
  <si>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</si>
  <si>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</si>
  <si>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</si>
  <si>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</si>
  <si>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</si>
  <si>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</si>
  <si>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</si>
  <si>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</si>
  <si>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</si>
  <si>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</si>
  <si>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</si>
  <si>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</si>
  <si>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</si>
  <si>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</si>
  <si>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</si>
  <si>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</si>
  <si>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</si>
  <si>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</si>
  <si>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</si>
  <si>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</si>
  <si>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</si>
  <si>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</si>
  <si>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</si>
  <si>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</si>
  <si>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</si>
  <si>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</si>
  <si>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</si>
  <si>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</si>
  <si>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</si>
  <si>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</si>
  <si>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</si>
  <si>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</si>
  <si>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</si>
  <si>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</si>
  <si>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</si>
  <si>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</si>
  <si>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</si>
  <si>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</si>
  <si>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</si>
  <si>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</si>
  <si>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</si>
  <si>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</si>
  <si>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</si>
  <si>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</si>
  <si>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</si>
  <si>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</si>
  <si>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</si>
  <si>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</si>
  <si>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</si>
  <si>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</si>
  <si>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</si>
  <si>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</si>
  <si>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</si>
  <si>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</si>
  <si>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</si>
  <si>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</si>
  <si>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</si>
  <si>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</si>
  <si>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</si>
  <si>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</si>
  <si>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</si>
  <si>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</si>
  <si>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</si>
  <si>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</si>
  <si>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</si>
  <si>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</si>
  <si>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</si>
  <si>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</si>
  <si>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</si>
  <si>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</si>
  <si>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</si>
  <si>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</si>
  <si>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</si>
  <si>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</si>
  <si>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</si>
  <si>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</si>
  <si>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</si>
  <si>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</si>
  <si>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</si>
  <si>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</si>
  <si>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</si>
  <si>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</si>
  <si>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</si>
  <si>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</si>
  <si>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</si>
  <si>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</si>
  <si>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</si>
  <si>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</si>
  <si>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</si>
  <si>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</si>
  <si>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</si>
  <si>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</si>
  <si>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</si>
  <si>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</si>
  <si>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</si>
  <si>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</si>
  <si>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</si>
  <si>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</si>
  <si>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</si>
  <si>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</si>
  <si>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</si>
  <si>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</si>
  <si>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</si>
  <si>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</si>
  <si>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</si>
  <si>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</si>
  <si>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</si>
  <si>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</si>
  <si>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</si>
  <si>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</si>
  <si>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</si>
  <si>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</si>
  <si>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</si>
  <si>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</si>
  <si>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</si>
  <si>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</si>
  <si>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</si>
  <si>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</si>
  <si>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</si>
  <si>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</si>
  <si>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</si>
  <si>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</si>
  <si>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</si>
  <si>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</si>
  <si>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</si>
  <si>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</si>
  <si>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</si>
  <si>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</si>
  <si>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</si>
  <si>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</si>
  <si>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</si>
  <si>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</si>
  <si>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</si>
  <si>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</si>
  <si>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</si>
  <si>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</si>
  <si>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</si>
  <si>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</si>
  <si>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</si>
  <si>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</si>
  <si>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</si>
  <si>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</si>
  <si>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</si>
  <si>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</si>
  <si>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</si>
  <si>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</si>
  <si>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</si>
  <si>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</si>
  <si>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</si>
  <si>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</si>
  <si>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</si>
  <si>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</si>
  <si>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</si>
  <si>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</si>
  <si>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</si>
  <si>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</si>
  <si>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</si>
  <si>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</si>
  <si>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</si>
  <si>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</si>
  <si>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</si>
  <si>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</si>
  <si>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</si>
  <si>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</si>
  <si>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</si>
  <si>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</si>
  <si>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</si>
  <si>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</si>
  <si>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</si>
  <si>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</si>
  <si>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</si>
  <si>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</si>
  <si>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</si>
  <si>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</si>
  <si>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</si>
  <si>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</si>
  <si>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</si>
  <si>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</si>
  <si>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</si>
  <si>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</si>
  <si>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</si>
  <si>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</si>
  <si>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</si>
  <si>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</si>
  <si>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</si>
  <si>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</si>
  <si>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</si>
  <si>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</si>
  <si>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</si>
  <si>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</si>
  <si>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</si>
  <si>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</si>
  <si>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</si>
  <si>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</si>
  <si>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</si>
  <si>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</si>
  <si>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</si>
  <si>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</si>
  <si>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</si>
  <si>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</si>
  <si>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</si>
  <si>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</si>
  <si>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</si>
  <si>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</si>
  <si>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</si>
  <si>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</si>
  <si>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</si>
  <si>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</si>
  <si>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</si>
  <si>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</si>
  <si>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</si>
  <si>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</si>
  <si>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</si>
  <si>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</si>
  <si>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</si>
  <si>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</si>
  <si>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</si>
  <si>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</si>
  <si>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</si>
  <si>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</si>
  <si>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</si>
  <si>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</si>
  <si>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</si>
  <si>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</si>
  <si>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</si>
  <si>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</si>
  <si>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</si>
  <si>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</si>
  <si>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</si>
  <si>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</si>
  <si>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</si>
  <si>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</si>
  <si>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</si>
  <si>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</si>
  <si>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</si>
  <si>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</si>
  <si>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</si>
  <si>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</si>
  <si>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</si>
  <si>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</si>
  <si>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</si>
  <si>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</si>
  <si>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</si>
  <si>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</si>
  <si>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</si>
  <si>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</si>
  <si>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</si>
  <si>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</si>
  <si>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</si>
  <si>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</si>
  <si>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</si>
  <si>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</si>
  <si>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</si>
  <si>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</si>
  <si>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</si>
  <si>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</si>
  <si>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</si>
  <si>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</si>
  <si>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</si>
  <si>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</si>
  <si>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</si>
  <si>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</si>
  <si>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</si>
  <si>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</si>
  <si>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</si>
  <si>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</si>
  <si>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</si>
  <si>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</si>
  <si>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</si>
  <si>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</si>
  <si>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</si>
  <si>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</si>
  <si>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</si>
  <si>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</si>
  <si>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</si>
  <si>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</si>
  <si>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</si>
  <si>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</si>
  <si>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</si>
  <si>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</si>
  <si>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</si>
  <si>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</si>
  <si>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</si>
  <si>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</si>
  <si>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</si>
  <si>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</si>
  <si>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</si>
  <si>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</si>
  <si>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</si>
  <si>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</si>
  <si>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</si>
  <si>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</si>
  <si>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</si>
  <si>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</si>
  <si>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</si>
  <si>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</si>
  <si>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</si>
  <si>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</si>
  <si>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</si>
  <si>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</si>
  <si>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</si>
  <si>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</si>
  <si>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</si>
  <si>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</si>
  <si>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</si>
  <si>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</si>
  <si>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</si>
  <si>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</si>
  <si>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</si>
  <si>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</si>
  <si>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</si>
  <si>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</si>
  <si>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</si>
  <si>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</si>
  <si>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</si>
  <si>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</si>
  <si>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</si>
  <si>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</si>
  <si>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</si>
  <si>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</si>
  <si>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</si>
  <si>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</si>
  <si>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</si>
  <si>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</si>
  <si>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</si>
  <si>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</si>
  <si>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</si>
  <si>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</si>
  <si>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</si>
  <si>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</si>
  <si>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</si>
  <si>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</si>
  <si>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</si>
  <si>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</si>
  <si>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</si>
  <si>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</si>
  <si>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</si>
  <si>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</si>
  <si>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</si>
  <si>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</si>
  <si>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</si>
  <si>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</si>
  <si>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</si>
  <si>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</si>
  <si>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</si>
  <si>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</si>
  <si>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</si>
  <si>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</si>
  <si>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</si>
  <si>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</si>
  <si>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</si>
  <si>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</si>
  <si>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</si>
  <si>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</si>
  <si>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</si>
  <si>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</si>
  <si>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</si>
  <si>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</si>
  <si>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</si>
  <si>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</si>
  <si>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</si>
  <si>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</si>
  <si>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</si>
  <si>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</si>
  <si>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</si>
  <si>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</si>
  <si>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</si>
  <si>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</si>
  <si>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</si>
  <si>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</si>
  <si>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</si>
  <si>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</si>
  <si>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</si>
  <si>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</si>
  <si>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</si>
  <si>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</si>
  <si>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</si>
  <si>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</si>
  <si>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</si>
  <si>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</si>
  <si>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</si>
  <si>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</si>
  <si>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</si>
  <si>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</si>
  <si>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</si>
  <si>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</si>
  <si>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</si>
  <si>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</si>
  <si>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</si>
  <si>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</si>
  <si>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</si>
  <si>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</si>
  <si>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</si>
  <si>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</si>
  <si>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</si>
  <si>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</si>
  <si>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</si>
  <si>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</si>
  <si>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</si>
  <si>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</si>
  <si>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</si>
  <si>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</si>
  <si>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</si>
  <si>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</si>
  <si>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</si>
  <si>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</si>
  <si>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</si>
  <si>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</si>
  <si>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</si>
  <si>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</si>
  <si>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</si>
  <si>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</si>
  <si>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</si>
  <si>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</si>
  <si>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</si>
  <si>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</si>
  <si>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</si>
  <si>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</si>
  <si>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</si>
  <si>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</si>
  <si>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</si>
  <si>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</si>
  <si>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</si>
  <si>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</si>
  <si>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</si>
  <si>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</si>
  <si>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</si>
  <si>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</si>
  <si>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</si>
  <si>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</si>
  <si>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</si>
  <si>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</si>
  <si>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</si>
  <si>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</si>
  <si>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</si>
  <si>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</si>
  <si>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</si>
  <si>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</si>
  <si>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</si>
  <si>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</si>
  <si>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</si>
  <si>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</si>
  <si>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</si>
  <si>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</si>
  <si>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</si>
  <si>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</si>
  <si>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</si>
  <si>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</si>
  <si>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</si>
  <si>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</si>
  <si>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</si>
  <si>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</si>
  <si>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</si>
  <si>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</si>
  <si>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</si>
  <si>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</si>
  <si>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</si>
  <si>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</si>
  <si>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</si>
  <si>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</si>
  <si>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</si>
  <si>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</si>
  <si>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</si>
  <si>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</si>
  <si>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</si>
  <si>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</si>
  <si>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</si>
  <si>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</si>
  <si>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</si>
  <si>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</si>
  <si>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</si>
  <si>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</si>
  <si>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</si>
  <si>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</si>
  <si>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</si>
  <si>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</si>
  <si>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</si>
  <si>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</si>
  <si>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</si>
  <si>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</si>
  <si>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</si>
  <si>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</si>
  <si>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</si>
  <si>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</si>
  <si>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</si>
  <si>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</si>
  <si>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</si>
  <si>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</si>
  <si>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</si>
  <si>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</si>
  <si>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</si>
  <si>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</si>
  <si>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</si>
  <si>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</si>
  <si>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</si>
  <si>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</si>
  <si>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</si>
  <si>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</si>
  <si>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</si>
  <si>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</si>
  <si>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</si>
  <si>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</si>
  <si>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</si>
  <si>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</si>
  <si>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</si>
  <si>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</si>
  <si>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</si>
  <si>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</si>
  <si>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</si>
  <si>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</si>
  <si>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</si>
  <si>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</si>
  <si>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</si>
  <si>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</si>
  <si>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</si>
  <si>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</si>
  <si>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</si>
  <si>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</si>
  <si>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</si>
  <si>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</si>
  <si>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</si>
  <si>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</si>
  <si>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</si>
  <si>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</si>
  <si>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</si>
  <si>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</si>
  <si>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</si>
  <si>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</si>
  <si>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</si>
  <si>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</si>
  <si>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</si>
  <si>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</si>
  <si>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</si>
  <si>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</si>
  <si>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</si>
  <si>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</si>
  <si>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</si>
  <si>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</si>
  <si>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</si>
  <si>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</si>
  <si>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</si>
  <si>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</si>
  <si>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</si>
  <si>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</si>
  <si>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</si>
  <si>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</si>
  <si>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</si>
  <si>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</si>
  <si>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</si>
  <si>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</si>
  <si>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</si>
  <si>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</si>
  <si>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</si>
  <si>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</si>
  <si>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</si>
  <si>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</si>
  <si>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</si>
  <si>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</si>
  <si>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</si>
  <si>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</si>
  <si>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</si>
  <si>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</si>
  <si>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</si>
  <si>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</si>
  <si>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</si>
  <si>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</si>
  <si>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</si>
  <si>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</si>
  <si>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</si>
  <si>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</si>
  <si>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</si>
  <si>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</si>
  <si>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</si>
  <si>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</si>
  <si>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</si>
  <si>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</si>
  <si>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</si>
  <si>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</si>
  <si>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</si>
  <si>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</si>
  <si>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</si>
  <si>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</si>
  <si>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</si>
  <si>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</si>
  <si>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</si>
  <si>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</si>
  <si>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</si>
  <si>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</si>
  <si>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</si>
  <si>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</si>
  <si>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</si>
  <si>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</si>
  <si>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</si>
  <si>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</si>
  <si>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</si>
  <si>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</si>
  <si>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</si>
  <si>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</si>
  <si>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</si>
  <si>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</si>
  <si>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</si>
  <si>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</si>
  <si>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</si>
  <si>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</si>
  <si>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</si>
  <si>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</si>
  <si>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</si>
  <si>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</si>
  <si>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</si>
  <si>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</si>
  <si>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</si>
  <si>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</si>
  <si>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</si>
  <si>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</si>
  <si>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</si>
  <si>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</si>
  <si>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</si>
  <si>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</si>
  <si>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</si>
  <si>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</si>
  <si>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</si>
  <si>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</si>
  <si>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</si>
  <si>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</si>
  <si>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</si>
  <si>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</si>
  <si>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</si>
  <si>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</si>
  <si>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</si>
  <si>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</si>
  <si>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</si>
  <si>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</si>
  <si>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</si>
  <si>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</si>
  <si>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</si>
  <si>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</si>
  <si>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</si>
  <si>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</si>
  <si>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</si>
  <si>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</si>
  <si>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</si>
  <si>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</si>
  <si>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</si>
  <si>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</si>
  <si>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</si>
  <si>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</si>
  <si>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</si>
  <si>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</si>
  <si>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</si>
  <si>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</si>
  <si>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</si>
  <si>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</si>
  <si>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</si>
  <si>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</si>
  <si>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</si>
  <si>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</si>
  <si>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</si>
  <si>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</si>
  <si>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</si>
  <si>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</si>
  <si>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</si>
  <si>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</si>
  <si>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</si>
  <si>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</si>
  <si>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</si>
  <si>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</si>
  <si>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</si>
  <si>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</si>
  <si>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</si>
  <si>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</si>
  <si>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</si>
  <si>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</si>
  <si>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</si>
  <si>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</si>
  <si>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</si>
  <si>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</si>
  <si>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</si>
  <si>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</si>
  <si>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</si>
  <si>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</si>
  <si>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</si>
  <si>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</si>
  <si>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</si>
  <si>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</si>
  <si>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</si>
  <si>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</si>
  <si>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</si>
  <si>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</si>
  <si>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</si>
  <si>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</si>
  <si>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</si>
  <si>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</si>
  <si>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</si>
  <si>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</si>
  <si>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</si>
  <si>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</si>
  <si>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</si>
  <si>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</si>
  <si>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</si>
  <si>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</si>
  <si>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</si>
  <si>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</si>
  <si>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</si>
  <si>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</si>
  <si>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</si>
  <si>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</si>
  <si>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</si>
  <si>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</si>
  <si>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</si>
  <si>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</si>
  <si>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</si>
  <si>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</si>
  <si>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</si>
  <si>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</si>
  <si>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</si>
  <si>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</si>
  <si>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</si>
  <si>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</si>
  <si>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</si>
  <si>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</si>
  <si>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</si>
  <si>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</si>
  <si>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</si>
  <si>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</si>
  <si>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</si>
  <si>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</si>
  <si>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</si>
  <si>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</si>
  <si>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</si>
  <si>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</si>
  <si>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</si>
  <si>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</si>
  <si>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</si>
  <si>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</si>
  <si>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</si>
  <si>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</si>
  <si>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</si>
  <si>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</si>
  <si>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</si>
  <si>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</si>
  <si>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</si>
  <si>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</si>
  <si>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</si>
  <si>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</si>
  <si>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</si>
  <si>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</si>
  <si>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</si>
  <si>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</si>
  <si>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</si>
  <si>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</si>
  <si>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</si>
  <si>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</si>
  <si>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</si>
  <si>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</si>
  <si>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</si>
  <si>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</si>
  <si>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</si>
  <si>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</si>
  <si>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</si>
  <si>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</si>
  <si>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</si>
  <si>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</si>
  <si>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</si>
  <si>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</si>
  <si>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</si>
  <si>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</si>
  <si>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</si>
  <si>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</si>
  <si>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</si>
  <si>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</si>
  <si>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</si>
  <si>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</si>
  <si>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</si>
  <si>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</si>
  <si>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</si>
  <si>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</si>
  <si>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</si>
  <si>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</si>
  <si>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</si>
  <si>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</si>
  <si>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</si>
  <si>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</si>
  <si>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</si>
  <si>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</si>
  <si>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</si>
  <si>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</si>
  <si>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</si>
  <si>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</si>
  <si>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</si>
  <si>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</si>
  <si>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</si>
  <si>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</si>
  <si>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</si>
  <si>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</si>
  <si>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</si>
  <si>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</si>
  <si>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</si>
  <si>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</si>
  <si>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</si>
  <si>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</si>
  <si>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</si>
  <si>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</si>
  <si>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</si>
  <si>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</si>
  <si>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</si>
  <si>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</si>
  <si>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</si>
  <si>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</si>
  <si>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</si>
  <si>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</si>
  <si>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</si>
  <si>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</si>
  <si>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</si>
  <si>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</si>
  <si>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</si>
  <si>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</si>
  <si>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</si>
  <si>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</si>
  <si>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</si>
  <si>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</si>
  <si>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</si>
  <si>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</si>
  <si>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</si>
  <si>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</si>
  <si>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</si>
  <si>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</si>
  <si>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</si>
  <si>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</si>
  <si>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</si>
  <si>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</si>
  <si>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</si>
  <si>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</si>
  <si>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</si>
  <si>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</si>
  <si>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</si>
  <si>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</si>
  <si>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</si>
  <si>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</si>
  <si>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</si>
  <si>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</si>
  <si>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</si>
  <si>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</si>
  <si>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</si>
  <si>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</si>
  <si>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</si>
  <si>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</si>
  <si>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</si>
  <si>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</si>
  <si>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</si>
  <si>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</si>
  <si>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</si>
  <si>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</si>
  <si>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</si>
  <si>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</si>
  <si>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</si>
  <si>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</si>
  <si>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</si>
  <si>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</si>
  <si>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</si>
  <si>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</si>
  <si>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</si>
  <si>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</si>
  <si>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</si>
  <si>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</si>
  <si>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</si>
  <si>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</si>
  <si>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</si>
  <si>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</si>
  <si>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</si>
  <si>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</si>
  <si>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</si>
  <si>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</si>
  <si>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</si>
  <si>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</si>
  <si>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</si>
  <si>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</si>
  <si>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</si>
  <si>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</si>
  <si>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</si>
  <si>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</si>
  <si>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</si>
  <si>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</si>
  <si>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</si>
  <si>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</si>
  <si>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</si>
  <si>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</si>
  <si>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</si>
  <si>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</si>
  <si>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</si>
  <si>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</si>
  <si>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</si>
  <si>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</si>
  <si>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</si>
  <si>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</si>
  <si>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</si>
  <si>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</si>
  <si>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</si>
  <si>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</si>
  <si>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</si>
  <si>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</si>
  <si>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</si>
  <si>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</si>
  <si>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</si>
  <si>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</si>
  <si>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</si>
  <si>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</si>
  <si>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</si>
  <si>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</si>
  <si>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</si>
  <si>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</si>
  <si>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</si>
  <si>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</si>
  <si>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</si>
  <si>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</si>
  <si>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</si>
  <si>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</si>
  <si>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</si>
  <si>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</si>
  <si>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</si>
  <si>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</si>
  <si>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</si>
  <si>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</si>
  <si>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</si>
  <si>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</si>
  <si>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</si>
  <si>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</si>
  <si>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</si>
  <si>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</si>
  <si>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</si>
  <si>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</si>
  <si>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</si>
  <si>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</si>
  <si>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</si>
  <si>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</si>
  <si>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</si>
  <si>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</si>
  <si>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</si>
  <si>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</si>
  <si>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</si>
  <si>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</si>
  <si>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</si>
  <si>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</si>
  <si>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</si>
  <si>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</si>
  <si>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</si>
  <si>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</si>
  <si>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</si>
  <si>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</si>
  <si>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</si>
  <si>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</si>
  <si>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</si>
  <si>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</si>
  <si>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</si>
  <si>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</si>
  <si>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</si>
  <si>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</si>
  <si>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</si>
  <si>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</si>
  <si>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</si>
  <si>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</si>
  <si>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</si>
  <si>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</si>
  <si>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</si>
  <si>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</si>
  <si>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</si>
  <si>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</si>
  <si>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</si>
  <si>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</si>
  <si>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</si>
  <si>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</si>
  <si>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</si>
  <si>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</si>
  <si>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</si>
  <si>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</si>
  <si>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</si>
  <si>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</si>
  <si>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</si>
  <si>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</si>
  <si>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</si>
  <si>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</si>
  <si>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</si>
  <si>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</si>
  <si>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</si>
  <si>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</si>
  <si>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</si>
  <si>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</si>
  <si>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</si>
  <si>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</si>
  <si>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</si>
  <si>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</si>
  <si>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</si>
  <si>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</si>
  <si>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</si>
  <si>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</si>
  <si>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</si>
  <si>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</si>
  <si>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</si>
  <si>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</si>
  <si>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</si>
  <si>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</si>
  <si>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</si>
  <si>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</si>
  <si>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</si>
  <si>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</si>
  <si>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</si>
  <si>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</si>
  <si>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</si>
  <si>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</si>
  <si>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</si>
  <si>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</si>
  <si>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</si>
  <si>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</si>
  <si>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</si>
  <si>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</si>
  <si>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</si>
  <si>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</si>
  <si>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</si>
  <si>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</si>
  <si>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</si>
  <si>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</si>
  <si>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</si>
  <si>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</si>
  <si>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</si>
  <si>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</si>
  <si>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</si>
  <si>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</si>
  <si>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</si>
  <si>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</si>
  <si>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</si>
  <si>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</si>
  <si>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</si>
  <si>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</si>
  <si>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</si>
  <si>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</si>
  <si>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</si>
  <si>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</si>
  <si>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</si>
  <si>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</si>
  <si>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</si>
  <si>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</si>
  <si>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</si>
  <si>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</si>
  <si>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</si>
  <si>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</si>
  <si>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</si>
  <si>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</si>
  <si>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</si>
  <si>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</si>
  <si>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</si>
  <si>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</si>
  <si>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</si>
  <si>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</si>
  <si>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</si>
  <si>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</si>
  <si>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</si>
  <si>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</si>
  <si>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</si>
  <si>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</si>
  <si>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</si>
  <si>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</si>
  <si>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</si>
  <si>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</si>
  <si>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</si>
  <si>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</si>
  <si>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</si>
  <si>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</si>
  <si>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</si>
  <si>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</si>
  <si>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</si>
  <si>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</si>
  <si>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</si>
  <si>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</si>
  <si>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</si>
  <si>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</si>
  <si>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</si>
  <si>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</si>
  <si>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</si>
  <si>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</si>
  <si>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</si>
  <si>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</si>
  <si>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</si>
  <si>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</si>
  <si>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</si>
  <si>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</si>
  <si>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</si>
  <si>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</si>
  <si>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</si>
  <si>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</si>
  <si>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</si>
  <si>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</si>
  <si>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</si>
  <si>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</si>
  <si>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</si>
  <si>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</si>
  <si>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</si>
  <si>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</si>
  <si>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</si>
  <si>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</si>
  <si>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</si>
  <si>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</si>
  <si>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</si>
  <si>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</si>
  <si>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</si>
  <si>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</si>
  <si>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</si>
  <si>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</si>
  <si>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</si>
  <si>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</si>
  <si>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</si>
  <si>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</si>
  <si>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</si>
  <si>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</si>
  <si>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</si>
  <si>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</si>
  <si>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</si>
  <si>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</si>
  <si>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</si>
  <si>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</si>
  <si>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</si>
  <si>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</si>
  <si>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</si>
  <si>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</si>
  <si>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</si>
  <si>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</si>
  <si>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</si>
  <si>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</si>
  <si>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</si>
  <si>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</si>
  <si>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</si>
  <si>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</si>
  <si>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</si>
  <si>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</si>
  <si>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</si>
  <si>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</si>
  <si>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</si>
  <si>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</si>
  <si>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</si>
  <si>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</si>
  <si>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</si>
  <si>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</si>
  <si>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</si>
  <si>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</si>
  <si>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</si>
  <si>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</si>
  <si>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</si>
  <si>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</si>
  <si>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</si>
  <si>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</si>
  <si>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</si>
  <si>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</si>
  <si>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</si>
  <si>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</si>
  <si>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</si>
  <si>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</si>
  <si>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</si>
  <si>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</si>
  <si>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</si>
  <si>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</si>
  <si>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</si>
  <si>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</si>
  <si>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</si>
  <si>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</si>
  <si>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</si>
  <si>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</si>
  <si>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</si>
  <si>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</si>
  <si>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</si>
  <si>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</si>
  <si>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</si>
  <si>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</si>
  <si>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</si>
  <si>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</si>
  <si>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</si>
  <si>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</si>
  <si>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</si>
  <si>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</si>
  <si>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</si>
  <si>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</si>
  <si>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</si>
  <si>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</si>
  <si>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</si>
  <si>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</si>
  <si>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</si>
  <si>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</si>
  <si>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</si>
  <si>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</si>
  <si>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</si>
  <si>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</si>
  <si>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</si>
  <si>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</si>
  <si>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</si>
  <si>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</si>
  <si>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</si>
  <si>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</si>
  <si>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</si>
  <si>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</si>
  <si>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</si>
  <si>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</si>
  <si>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</si>
  <si>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</si>
  <si>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</si>
  <si>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</si>
  <si>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</si>
  <si>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</si>
  <si>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</si>
  <si>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</si>
  <si>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</si>
  <si>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</si>
  <si>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</si>
  <si>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</si>
  <si>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</si>
  <si>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</si>
  <si>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</si>
  <si>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</si>
  <si>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</si>
  <si>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</si>
  <si>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</si>
  <si>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</si>
  <si>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</si>
  <si>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</si>
  <si>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</si>
  <si>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</si>
  <si>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</si>
  <si>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</si>
  <si>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</si>
  <si>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</si>
  <si>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</si>
  <si>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</si>
  <si>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</si>
  <si>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</si>
  <si>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</si>
  <si>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</si>
  <si>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</si>
  <si>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</si>
  <si>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</si>
  <si>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</si>
  <si>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</si>
  <si>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</si>
  <si>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</si>
  <si>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</si>
  <si>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</si>
  <si>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</si>
  <si>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</si>
  <si>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</si>
  <si>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</si>
  <si>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</si>
  <si>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</si>
  <si>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</si>
  <si>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</si>
  <si>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</si>
  <si>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</si>
  <si>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</si>
  <si>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</si>
  <si>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</si>
  <si>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</si>
  <si>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</si>
  <si>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</si>
  <si>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</si>
  <si>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</si>
  <si>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</si>
  <si>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</si>
  <si>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</si>
  <si>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</si>
  <si>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</si>
  <si>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</si>
  <si>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</si>
  <si>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</si>
  <si>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</si>
  <si>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</si>
  <si>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</si>
  <si>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</si>
  <si>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</si>
  <si>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</si>
  <si>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</si>
  <si>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</si>
  <si>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</si>
  <si>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</si>
  <si>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</si>
  <si>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</si>
  <si>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</si>
  <si>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</si>
  <si>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</si>
  <si>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</si>
  <si>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</si>
  <si>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</si>
  <si>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</si>
  <si>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</si>
  <si>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</si>
  <si>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</si>
  <si>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</si>
  <si>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</si>
  <si>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</si>
  <si>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</si>
  <si>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</si>
  <si>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</si>
  <si>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</si>
  <si>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</si>
  <si>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</si>
  <si>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</si>
  <si>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</si>
  <si>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</si>
  <si>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</si>
  <si>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</si>
  <si>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</si>
  <si>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</si>
  <si>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</si>
  <si>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</si>
  <si>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</si>
  <si>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</si>
  <si>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</si>
  <si>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</si>
  <si>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</si>
  <si>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</si>
  <si>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</si>
  <si>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</si>
  <si>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</si>
  <si>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</si>
  <si>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</si>
  <si>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</si>
  <si>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</si>
  <si>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</si>
  <si>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</si>
  <si>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</si>
  <si>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</si>
  <si>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</si>
  <si>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</si>
  <si>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</si>
  <si>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</si>
  <si>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</si>
  <si>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</si>
  <si>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</si>
  <si>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</si>
  <si>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</si>
  <si>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</si>
  <si>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</si>
  <si>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</si>
  <si>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</si>
  <si>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</si>
  <si>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</si>
  <si>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</si>
  <si>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</si>
  <si>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</si>
  <si>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</si>
  <si>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</si>
  <si>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</si>
  <si>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</si>
  <si>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</si>
  <si>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</si>
  <si>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</si>
  <si>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</si>
  <si>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</si>
  <si>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</si>
  <si>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</si>
  <si>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</si>
  <si>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</si>
  <si>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</si>
  <si>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</si>
  <si>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</si>
  <si>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</si>
  <si>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</si>
  <si>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</si>
  <si>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</si>
  <si>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</si>
  <si>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</si>
  <si>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</si>
  <si>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</si>
  <si>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</si>
  <si>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</si>
  <si>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</si>
  <si>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</si>
  <si>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</si>
  <si>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</si>
  <si>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</si>
  <si>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</si>
  <si>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</si>
  <si>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</si>
  <si>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</si>
  <si>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</si>
  <si>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</si>
  <si>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</si>
  <si>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</si>
  <si>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</si>
  <si>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</si>
  <si>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</si>
  <si>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</si>
  <si>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</si>
  <si>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</si>
  <si>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</si>
  <si>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</si>
  <si>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</si>
  <si>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</si>
  <si>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</si>
  <si>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</si>
  <si>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</si>
  <si>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</si>
  <si>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</si>
  <si>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</si>
  <si>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</si>
  <si>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</si>
  <si>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</si>
  <si>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</si>
  <si>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</si>
  <si>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</si>
  <si>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</si>
  <si>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</si>
  <si>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</si>
  <si>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</si>
  <si>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</si>
  <si>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</si>
  <si>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</si>
  <si>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</si>
  <si>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</si>
  <si>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</si>
  <si>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</si>
  <si>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</si>
  <si>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</si>
  <si>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</si>
  <si>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</si>
  <si>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</si>
  <si>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</si>
  <si>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</si>
  <si>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</si>
  <si>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</si>
  <si>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</si>
  <si>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</si>
  <si>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</si>
  <si>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</si>
  <si>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</si>
  <si>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</si>
  <si>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</si>
  <si>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</si>
  <si>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</si>
  <si>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</si>
  <si>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</si>
  <si>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</si>
  <si>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</si>
  <si>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</si>
  <si>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</si>
  <si>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</si>
  <si>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</si>
  <si>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</si>
  <si>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</si>
  <si>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</si>
  <si>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</si>
  <si>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</si>
  <si>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</si>
  <si>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</si>
  <si>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</si>
  <si>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</si>
  <si>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</si>
  <si>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</si>
  <si>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</si>
  <si>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</si>
  <si>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</si>
  <si>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</si>
  <si>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</si>
  <si>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</si>
  <si>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</si>
  <si>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</si>
  <si>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</si>
  <si>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</si>
  <si>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</si>
  <si>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</si>
  <si>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</si>
  <si>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</si>
  <si>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</si>
  <si>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</si>
  <si>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</si>
  <si>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</si>
  <si>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</si>
  <si>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</si>
  <si>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</si>
  <si>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</si>
  <si>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</si>
  <si>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</si>
  <si>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</si>
  <si>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</si>
  <si>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</si>
  <si>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</si>
  <si>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</si>
  <si>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</si>
  <si>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</si>
  <si>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</si>
  <si>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</si>
  <si>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</si>
  <si>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</si>
  <si>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</si>
  <si>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</si>
  <si>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</si>
  <si>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</si>
  <si>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</si>
  <si>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</si>
  <si>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</si>
  <si>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</si>
  <si>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</si>
  <si>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</si>
  <si>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</si>
  <si>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</si>
  <si>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</si>
  <si>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</si>
  <si>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</si>
  <si>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</si>
  <si>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</si>
  <si>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</si>
  <si>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</si>
  <si>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</si>
  <si>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</si>
  <si>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</si>
  <si>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</si>
  <si>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</si>
  <si>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</si>
  <si>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</si>
  <si>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</si>
  <si>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</si>
  <si>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</si>
  <si>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</si>
  <si>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</si>
  <si>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</si>
  <si>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</si>
  <si>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</si>
  <si>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</si>
  <si>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</si>
  <si>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</si>
  <si>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</si>
  <si>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</si>
  <si>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</si>
  <si>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</si>
  <si>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</si>
  <si>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</si>
  <si>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</si>
  <si>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</si>
  <si>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</si>
  <si>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</si>
  <si>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</si>
  <si>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</si>
  <si>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</si>
  <si>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</si>
  <si>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</si>
  <si>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</si>
  <si>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</si>
  <si>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</si>
  <si>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</si>
  <si>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</si>
  <si>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</si>
  <si>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</si>
  <si>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</si>
  <si>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</si>
  <si>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</si>
  <si>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</si>
  <si>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</si>
  <si>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</si>
  <si>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</si>
  <si>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</si>
  <si>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</si>
  <si>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</si>
  <si>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</si>
  <si>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</si>
  <si>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</si>
  <si>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</si>
  <si>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</si>
  <si>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</si>
  <si>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</si>
  <si>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</si>
  <si>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</si>
  <si>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</si>
  <si>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</si>
  <si>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</si>
  <si>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</si>
  <si>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</si>
  <si>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</si>
  <si>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</si>
  <si>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</si>
  <si>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</si>
  <si>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</si>
  <si>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</si>
  <si>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</si>
  <si>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</si>
  <si>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</si>
  <si>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</si>
  <si>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</si>
  <si>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</si>
  <si>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</si>
  <si>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</si>
  <si>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</si>
  <si>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</si>
  <si>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</si>
  <si>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</si>
  <si>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</si>
  <si>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</si>
  <si>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</si>
  <si>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</si>
  <si>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</si>
  <si>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</si>
  <si>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</si>
  <si>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</si>
  <si>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</si>
  <si>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</si>
  <si>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</si>
  <si>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</si>
  <si>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</si>
  <si>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</si>
  <si>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</si>
  <si>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</si>
  <si>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</si>
  <si>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</si>
  <si>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</si>
  <si>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</si>
  <si>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</si>
  <si>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</si>
  <si>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</si>
  <si>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</si>
  <si>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</si>
  <si>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</si>
  <si>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</si>
  <si>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</si>
  <si>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</si>
  <si>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</si>
  <si>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</si>
  <si>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</si>
  <si>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</si>
  <si>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</si>
  <si>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</si>
  <si>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</si>
  <si>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</si>
  <si>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</si>
  <si>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</si>
  <si>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</si>
  <si>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</si>
  <si>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</si>
  <si>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</si>
  <si>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</si>
  <si>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</si>
  <si>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</si>
  <si>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</si>
  <si>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</si>
  <si>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</si>
  <si>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</si>
  <si>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</si>
  <si>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</si>
  <si>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</si>
  <si>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</si>
  <si>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</si>
  <si>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</si>
  <si>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</si>
  <si>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</si>
  <si>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</si>
  <si>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</si>
  <si>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</si>
  <si>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</si>
  <si>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</si>
  <si>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</si>
  <si>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</si>
  <si>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</si>
  <si>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</si>
  <si>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</si>
  <si>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</si>
  <si>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</si>
  <si>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</si>
  <si>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</si>
  <si>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</si>
  <si>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</si>
  <si>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</si>
  <si>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</si>
  <si>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</si>
  <si>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</si>
  <si>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</si>
  <si>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</si>
  <si>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</si>
  <si>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</si>
  <si>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</si>
  <si>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</si>
  <si>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</si>
  <si>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</si>
  <si>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</si>
  <si>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</si>
  <si>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</si>
  <si>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</si>
  <si>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</si>
  <si>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</si>
  <si>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</si>
  <si>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</si>
  <si>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</si>
  <si>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</si>
  <si>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</si>
  <si>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</si>
  <si>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</si>
  <si>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</si>
  <si>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</si>
  <si>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</si>
  <si>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</si>
  <si>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</si>
  <si>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</si>
  <si>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</si>
  <si>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</si>
  <si>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</si>
  <si>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</si>
  <si>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</si>
  <si>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</si>
  <si>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</si>
  <si>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</si>
  <si>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</si>
  <si>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</si>
  <si>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</si>
  <si>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</si>
  <si>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</si>
  <si>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</si>
  <si>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</si>
  <si>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</si>
  <si>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</si>
  <si>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</si>
  <si>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</si>
  <si>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</si>
  <si>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</si>
  <si>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</si>
  <si>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</si>
  <si>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</si>
  <si>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</si>
  <si>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</si>
  <si>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</si>
  <si>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</si>
  <si>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</si>
  <si>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</si>
  <si>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</si>
  <si>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</si>
  <si>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</si>
  <si>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</si>
  <si>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</si>
  <si>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</si>
  <si>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</si>
  <si>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</si>
  <si>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</si>
  <si>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</si>
  <si>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</si>
  <si>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</si>
  <si>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</si>
  <si>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</si>
  <si>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</si>
  <si>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</si>
  <si>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</si>
  <si>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</si>
  <si>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</si>
  <si>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</si>
  <si>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</si>
  <si>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</si>
  <si>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</si>
  <si>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</si>
  <si>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</si>
  <si>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</si>
  <si>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</si>
  <si>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</si>
  <si>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</si>
  <si>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</si>
  <si>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</si>
  <si>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</si>
  <si>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</si>
  <si>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</si>
  <si>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</si>
  <si>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</si>
  <si>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</si>
  <si>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</si>
  <si>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</si>
  <si>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</si>
  <si>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</si>
  <si>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</si>
  <si>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</si>
  <si>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</si>
  <si>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</si>
  <si>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</si>
  <si>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</si>
  <si>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</si>
  <si>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</si>
  <si>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</si>
  <si>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</si>
  <si>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</si>
  <si>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</si>
  <si>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</si>
  <si>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</si>
  <si>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</si>
  <si>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</si>
  <si>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</si>
  <si>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</si>
  <si>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</si>
  <si>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</si>
  <si>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</si>
  <si>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</si>
  <si>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</si>
  <si>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</si>
  <si>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</si>
  <si>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</si>
  <si>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</si>
  <si>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</si>
  <si>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</si>
  <si>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</si>
  <si>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</si>
  <si>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</si>
  <si>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</si>
  <si>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</si>
  <si>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</si>
  <si>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</si>
  <si>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</si>
  <si>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</si>
  <si>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</si>
  <si>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</si>
  <si>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</si>
  <si>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</si>
  <si>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</si>
  <si>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</si>
  <si>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</si>
  <si>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</si>
  <si>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</si>
  <si>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</si>
  <si>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</si>
  <si>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</si>
  <si>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</si>
  <si>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</si>
  <si>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</si>
  <si>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</si>
  <si>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</si>
  <si>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</si>
  <si>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</si>
  <si>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</si>
  <si>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</si>
  <si>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</si>
  <si>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</si>
  <si>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</si>
  <si>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</si>
  <si>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</si>
  <si>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</si>
  <si>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</si>
  <si>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</si>
  <si>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</si>
  <si>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</si>
  <si>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</si>
  <si>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</si>
  <si>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</si>
  <si>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</si>
  <si>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</si>
  <si>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</si>
  <si>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</si>
  <si>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</si>
  <si>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</si>
  <si>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</si>
  <si>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</si>
  <si>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</si>
  <si>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</si>
  <si>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</si>
  <si>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</si>
  <si>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</si>
  <si>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</si>
  <si>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</si>
  <si>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</si>
  <si>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</si>
  <si>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</si>
  <si>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</si>
  <si>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</si>
  <si>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</si>
  <si>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</si>
  <si>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</si>
  <si>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</si>
  <si>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</si>
  <si>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</si>
  <si>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</si>
  <si>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</si>
  <si>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</si>
  <si>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</si>
  <si>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</si>
  <si>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</si>
  <si>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</si>
  <si>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</si>
  <si>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</si>
  <si>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</si>
  <si>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</si>
  <si>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</si>
  <si>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</si>
  <si>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</si>
  <si>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</si>
  <si>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</si>
  <si>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</si>
  <si>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</si>
  <si>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</si>
  <si>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</si>
  <si>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</si>
  <si>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</si>
  <si>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</si>
  <si>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</si>
  <si>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</si>
  <si>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</si>
  <si>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</si>
  <si>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</si>
  <si>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</si>
  <si>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</si>
  <si>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</si>
  <si>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</si>
  <si>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</si>
  <si>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</si>
  <si>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</si>
  <si>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</si>
  <si>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</si>
  <si>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</si>
  <si>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</si>
  <si>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</si>
  <si>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</si>
  <si>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</si>
  <si>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</si>
  <si>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</si>
  <si>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</si>
  <si>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</si>
  <si>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</si>
  <si>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</si>
  <si>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</si>
  <si>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</si>
  <si>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</si>
  <si>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</si>
  <si>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</si>
  <si>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</si>
  <si>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</si>
  <si>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</si>
  <si>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</si>
  <si>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</si>
  <si>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</si>
  <si>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</si>
  <si>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</si>
  <si>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</si>
  <si>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</si>
  <si>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</si>
  <si>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</si>
  <si>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</si>
  <si>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</si>
  <si>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</si>
  <si>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</si>
  <si>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</si>
  <si>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</si>
  <si>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</si>
  <si>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</si>
  <si>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</si>
  <si>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</si>
  <si>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</si>
  <si>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</si>
  <si>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</si>
  <si>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</si>
  <si>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</si>
  <si>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</si>
  <si>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</si>
  <si>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</si>
  <si>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</si>
  <si>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</si>
  <si>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</si>
  <si>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</si>
  <si>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</si>
  <si>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</si>
  <si>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</si>
  <si>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</si>
  <si>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</si>
  <si>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</si>
  <si>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</si>
  <si>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</si>
  <si>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</si>
  <si>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</si>
  <si>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</si>
  <si>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</si>
  <si>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</si>
  <si>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</si>
  <si>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</si>
  <si>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</si>
  <si>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</si>
  <si>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</si>
  <si>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</si>
  <si>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</si>
  <si>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</si>
  <si>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</si>
  <si>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</si>
  <si>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</si>
  <si>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</si>
  <si>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</si>
  <si>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</si>
  <si>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</si>
  <si>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</si>
  <si>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</si>
  <si>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</si>
  <si>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</si>
  <si>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</si>
  <si>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</si>
  <si>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</si>
  <si>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</si>
  <si>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</si>
  <si>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</si>
  <si>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</si>
  <si>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</si>
  <si>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</si>
  <si>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</si>
  <si>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</si>
  <si>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</si>
  <si>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</si>
  <si>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</si>
  <si>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</si>
  <si>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</si>
  <si>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</si>
  <si>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</si>
  <si>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</si>
  <si>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</si>
  <si>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</si>
  <si>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</si>
  <si>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</si>
  <si>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</si>
  <si>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</si>
  <si>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</si>
  <si>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</si>
  <si>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</si>
  <si>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</si>
  <si>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</si>
  <si>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</si>
  <si>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</si>
  <si>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</si>
  <si>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</si>
  <si>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</si>
  <si>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</si>
  <si>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</si>
  <si>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</si>
  <si>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</si>
  <si>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</si>
  <si>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</si>
  <si>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</si>
  <si>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</si>
  <si>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</si>
  <si>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</si>
  <si>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</si>
  <si>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</si>
  <si>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</si>
  <si>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</si>
  <si>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</si>
  <si>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</si>
  <si>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</si>
  <si>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</si>
  <si>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</si>
  <si>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</si>
  <si>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</si>
  <si>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</si>
  <si>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</si>
  <si>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</si>
  <si>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</si>
  <si>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</si>
  <si>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</si>
  <si>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</si>
  <si>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</si>
  <si>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</si>
  <si>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</si>
  <si>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</si>
  <si>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</si>
  <si>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</si>
  <si>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</si>
  <si>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</si>
  <si>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</si>
  <si>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</si>
  <si>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</si>
  <si>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</si>
  <si>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</si>
  <si>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</si>
  <si>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</si>
  <si>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</si>
  <si>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</si>
  <si>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</si>
  <si>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</si>
  <si>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</si>
  <si>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</si>
  <si>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</si>
  <si>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</si>
  <si>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</si>
  <si>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</si>
  <si>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</si>
  <si>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</si>
  <si>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</si>
  <si>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</si>
  <si>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</si>
  <si>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</si>
  <si>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</si>
  <si>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</si>
  <si>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</si>
  <si>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</si>
  <si>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</si>
  <si>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</si>
  <si>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</si>
  <si>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</si>
  <si>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</si>
  <si>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</si>
  <si>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</si>
  <si>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</si>
  <si>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</si>
  <si>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</si>
  <si>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</si>
  <si>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</si>
  <si>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</si>
  <si>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</si>
  <si>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</si>
  <si>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</si>
  <si>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</si>
  <si>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</si>
  <si>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</si>
  <si>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</si>
  <si>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</si>
  <si>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</si>
  <si>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</si>
  <si>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</si>
  <si>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</si>
  <si>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</si>
  <si>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</si>
  <si>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</si>
  <si>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</si>
  <si>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</si>
  <si>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</si>
  <si>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</si>
  <si>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</si>
  <si>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</si>
  <si>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</si>
  <si>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</si>
  <si>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</si>
  <si>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</si>
  <si>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</si>
  <si>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</si>
  <si>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</si>
  <si>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</si>
  <si>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</si>
  <si>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</si>
  <si>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</si>
  <si>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</si>
  <si>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</si>
  <si>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</si>
  <si>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</si>
  <si>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</si>
  <si>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</si>
  <si>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</si>
  <si>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</si>
  <si>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</si>
  <si>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</si>
  <si>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</si>
  <si>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</si>
  <si>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</si>
  <si>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</si>
  <si>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</si>
  <si>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</si>
  <si>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</si>
  <si>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</si>
  <si>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</si>
  <si>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</si>
  <si>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</si>
  <si>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</si>
  <si>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</si>
  <si>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</si>
  <si>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</si>
  <si>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</si>
  <si>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</si>
  <si>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</si>
  <si>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</si>
  <si>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</si>
  <si>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</si>
  <si>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</si>
  <si>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</si>
  <si>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</si>
  <si>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</si>
  <si>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</si>
  <si>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</si>
  <si>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</si>
  <si>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</si>
  <si>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</si>
  <si>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</si>
  <si>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</si>
  <si>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</si>
  <si>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</si>
  <si>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</si>
  <si>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</si>
  <si>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</si>
  <si>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</si>
  <si>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</si>
  <si>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</si>
  <si>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</si>
  <si>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</si>
  <si>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</si>
  <si>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</si>
  <si>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</si>
  <si>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</si>
  <si>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</si>
  <si>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</si>
  <si>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</si>
  <si>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</si>
  <si>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</si>
  <si>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</si>
  <si>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</si>
  <si>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</si>
  <si>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</si>
  <si>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</si>
  <si>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</si>
  <si>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</si>
  <si>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</si>
  <si>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</si>
  <si>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</si>
  <si>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</si>
  <si>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</si>
  <si>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</si>
  <si>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</si>
  <si>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</si>
  <si>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</si>
  <si>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</si>
  <si>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</si>
  <si>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</si>
  <si>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</si>
  <si>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</si>
  <si>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</si>
  <si>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</si>
  <si>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</si>
  <si>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</si>
  <si>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</si>
  <si>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</si>
  <si>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</si>
  <si>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</si>
  <si>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</si>
  <si>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</si>
  <si>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</si>
  <si>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</si>
  <si>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</si>
  <si>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</si>
  <si>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</si>
  <si>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</si>
  <si>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</si>
  <si>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</si>
  <si>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</si>
  <si>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</si>
  <si>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</si>
  <si>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</si>
  <si>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</si>
  <si>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</si>
  <si>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</si>
  <si>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</si>
  <si>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</si>
  <si>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</si>
  <si>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</si>
  <si>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</si>
  <si>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</si>
  <si>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</si>
  <si>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</si>
  <si>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</si>
  <si>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</si>
  <si>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</si>
  <si>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</si>
  <si>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</si>
  <si>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</si>
  <si>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</si>
  <si>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</si>
  <si>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</si>
  <si>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</si>
  <si>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</si>
  <si>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</si>
  <si>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</si>
  <si>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</si>
  <si>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</si>
  <si>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</si>
  <si>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</si>
  <si>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</si>
  <si>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</si>
  <si>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</si>
  <si>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</si>
  <si>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</si>
  <si>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</si>
  <si>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</si>
  <si>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</si>
  <si>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</si>
  <si>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</si>
  <si>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</si>
  <si>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</si>
  <si>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</si>
  <si>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</si>
  <si>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</si>
  <si>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</si>
  <si>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</si>
  <si>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</si>
  <si>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</si>
  <si>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</si>
  <si>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</si>
  <si>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</si>
  <si>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</si>
  <si>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</si>
  <si>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</si>
  <si>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</si>
  <si>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</si>
  <si>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</si>
  <si>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</si>
  <si>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</si>
  <si>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</si>
  <si>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</si>
  <si>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</si>
  <si>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</si>
  <si>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</si>
  <si>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</si>
  <si>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</si>
  <si>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</si>
  <si>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</si>
  <si>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</si>
  <si>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</si>
  <si>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</si>
  <si>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</si>
  <si>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</si>
  <si>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</si>
  <si>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</si>
  <si>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</si>
  <si>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</si>
  <si>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</si>
  <si>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</si>
  <si>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</si>
  <si>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</si>
  <si>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</si>
  <si>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</si>
  <si>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</si>
  <si>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</si>
  <si>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</si>
  <si>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</si>
  <si>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</si>
  <si>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</si>
  <si>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</si>
  <si>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</si>
  <si>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</si>
  <si>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</si>
  <si>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</si>
  <si>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</si>
  <si>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</si>
  <si>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</si>
  <si>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</si>
  <si>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</si>
  <si>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</si>
  <si>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</si>
  <si>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</si>
  <si>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</si>
  <si>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</si>
  <si>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</si>
  <si>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</si>
  <si>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</si>
  <si>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</si>
  <si>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</si>
  <si>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</si>
  <si>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</si>
  <si>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</si>
  <si>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</si>
  <si>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</si>
  <si>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</si>
  <si>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</si>
  <si>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</si>
  <si>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</si>
  <si>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</si>
  <si>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</si>
  <si>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</si>
  <si>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</si>
  <si>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</si>
  <si>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</si>
  <si>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</si>
  <si>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</si>
  <si>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</si>
  <si>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</si>
  <si>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</si>
  <si>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</si>
  <si>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</si>
  <si>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</si>
  <si>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</si>
  <si>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</si>
  <si>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</si>
  <si>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</si>
  <si>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</si>
  <si>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</si>
  <si>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</si>
  <si>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</si>
  <si>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</si>
  <si>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</si>
  <si>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</si>
  <si>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</si>
  <si>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</si>
  <si>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</si>
  <si>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</si>
  <si>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</si>
  <si>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</si>
  <si>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</si>
  <si>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</si>
  <si>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</si>
  <si>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</si>
  <si>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</si>
  <si>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</si>
  <si>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</si>
  <si>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</si>
  <si>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</si>
  <si>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</si>
  <si>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</si>
  <si>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</si>
  <si>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</si>
  <si>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</si>
  <si>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</si>
  <si>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</si>
  <si>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</si>
  <si>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</si>
  <si>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</si>
  <si>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</si>
  <si>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</si>
  <si>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</si>
  <si>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</si>
  <si>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</si>
  <si>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</si>
  <si>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</si>
  <si>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</si>
  <si>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</si>
  <si>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</si>
  <si>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</si>
  <si>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</si>
  <si>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</si>
  <si>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</si>
  <si>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</si>
  <si>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</si>
  <si>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</si>
  <si>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</si>
  <si>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</si>
  <si>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</si>
  <si>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</si>
  <si>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</si>
  <si>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</si>
  <si>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</si>
  <si>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</si>
  <si>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</si>
  <si>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</si>
  <si>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</si>
  <si>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</si>
  <si>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</si>
  <si>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</si>
  <si>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</si>
  <si>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</si>
  <si>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</si>
  <si>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</si>
  <si>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</si>
  <si>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</si>
  <si>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</si>
  <si>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</si>
  <si>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</si>
  <si>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</si>
  <si>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</si>
  <si>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</si>
  <si>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</si>
  <si>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</si>
  <si>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</si>
  <si>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</si>
  <si>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</si>
  <si>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</si>
  <si>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</si>
  <si>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</si>
  <si>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</si>
  <si>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</si>
  <si>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</si>
  <si>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</si>
  <si>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</si>
  <si>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</si>
  <si>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</si>
  <si>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</si>
  <si>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</si>
  <si>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</si>
  <si>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</si>
  <si>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</si>
  <si>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</si>
  <si>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</si>
  <si>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</si>
  <si>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</si>
  <si>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</si>
  <si>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</si>
  <si>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</si>
  <si>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</si>
  <si>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</si>
  <si>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</si>
  <si>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</si>
  <si>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</si>
  <si>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</si>
  <si>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</si>
  <si>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</si>
  <si>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</si>
  <si>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</si>
  <si>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</si>
  <si>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</si>
  <si>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</si>
  <si>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</si>
  <si>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</si>
  <si>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</si>
  <si>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</si>
  <si>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</si>
  <si>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</si>
  <si>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</si>
  <si>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</si>
  <si>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</si>
  <si>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</si>
  <si>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</si>
  <si>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</si>
  <si>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</si>
  <si>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</si>
  <si>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</si>
  <si>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</si>
  <si>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</si>
  <si>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</si>
  <si>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</si>
  <si>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</si>
  <si>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</si>
  <si>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</si>
  <si>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</si>
  <si>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</si>
  <si>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</si>
  <si>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</si>
  <si>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</si>
  <si>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</si>
  <si>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</si>
  <si>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</si>
  <si>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</si>
  <si>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</si>
  <si>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</si>
  <si>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</si>
  <si>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</si>
  <si>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</si>
  <si>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</si>
  <si>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</si>
  <si>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</si>
  <si>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</si>
  <si>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</si>
  <si>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</si>
  <si>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</si>
  <si>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</si>
  <si>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</si>
  <si>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</si>
  <si>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</si>
  <si>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</si>
  <si>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</si>
  <si>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</si>
  <si>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</si>
  <si>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</si>
  <si>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</si>
  <si>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</si>
  <si>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</si>
  <si>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</si>
  <si>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</si>
  <si>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</si>
  <si>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</si>
  <si>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</si>
  <si>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</si>
  <si>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</si>
  <si>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</si>
  <si>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</si>
  <si>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</si>
  <si>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</si>
  <si>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</si>
  <si>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</si>
  <si>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</si>
  <si>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</si>
  <si>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</si>
  <si>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</si>
  <si>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</si>
  <si>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</si>
  <si>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</si>
  <si>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</si>
  <si>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</si>
  <si>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</si>
  <si>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</si>
  <si>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</si>
  <si>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</si>
  <si>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</si>
  <si>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</si>
  <si>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</si>
  <si>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</si>
  <si>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</si>
  <si>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</si>
  <si>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</si>
  <si>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</si>
  <si>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</si>
  <si>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</si>
  <si>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</si>
  <si>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</si>
  <si>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</si>
  <si>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</si>
  <si>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</si>
  <si>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</si>
  <si>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</si>
  <si>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</si>
  <si>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</si>
  <si>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</si>
  <si>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</si>
  <si>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</si>
  <si>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</si>
  <si>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</si>
  <si>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</si>
  <si>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</si>
  <si>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</si>
  <si>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</si>
  <si>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</si>
  <si>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</si>
  <si>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</si>
  <si>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</si>
  <si>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</si>
  <si>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</si>
  <si>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</si>
  <si>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</si>
  <si>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</si>
  <si>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</si>
  <si>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</si>
  <si>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</si>
  <si>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</si>
  <si>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</si>
  <si>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</si>
  <si>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</si>
  <si>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</si>
  <si>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</si>
  <si>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</si>
  <si>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</si>
  <si>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</si>
  <si>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</si>
  <si>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</si>
  <si>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</si>
  <si>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</si>
  <si>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</si>
  <si>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</si>
  <si>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</si>
  <si>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</si>
  <si>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</si>
  <si>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</si>
  <si>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</si>
  <si>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</si>
  <si>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</si>
  <si>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</si>
  <si>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</si>
  <si>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</si>
  <si>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</si>
  <si>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</si>
  <si>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</si>
  <si>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</si>
  <si>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</si>
  <si>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</si>
  <si>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</si>
  <si>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</si>
  <si>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</si>
  <si>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</si>
  <si>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</si>
  <si>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</si>
  <si>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</si>
  <si>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</si>
  <si>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</si>
  <si>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</si>
  <si>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</si>
  <si>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</si>
  <si>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</si>
  <si>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</si>
  <si>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</si>
  <si>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</si>
  <si>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</si>
  <si>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</si>
  <si>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</si>
  <si>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</si>
  <si>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</si>
  <si>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</si>
  <si>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</si>
  <si>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</si>
  <si>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</si>
  <si>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</si>
  <si>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</si>
  <si>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</si>
  <si>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</si>
  <si>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</si>
  <si>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</si>
  <si>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</si>
  <si>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</si>
  <si>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</si>
  <si>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</si>
  <si>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</si>
  <si>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</si>
  <si>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</si>
  <si>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</si>
  <si>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</si>
  <si>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</si>
  <si>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</si>
  <si>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</si>
  <si>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</si>
  <si>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</si>
  <si>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</si>
  <si>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</si>
  <si>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</si>
  <si>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</si>
  <si>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</si>
  <si>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</si>
  <si>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</si>
  <si>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</si>
  <si>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</si>
  <si>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</si>
  <si>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</si>
  <si>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</si>
  <si>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</si>
  <si>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</si>
  <si>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</si>
  <si>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</si>
  <si>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</si>
  <si>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</si>
  <si>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</si>
  <si>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</si>
  <si>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</si>
  <si>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</si>
  <si>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</si>
  <si>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</si>
  <si>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</si>
  <si>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</si>
  <si>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</si>
  <si>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</si>
  <si>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</si>
  <si>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</si>
  <si>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</si>
  <si>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</si>
  <si>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</si>
  <si>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</si>
  <si>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</si>
  <si>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</si>
  <si>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</si>
  <si>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</si>
  <si>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</si>
  <si>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</si>
  <si>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</si>
  <si>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</si>
  <si>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</si>
  <si>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</si>
  <si>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</si>
  <si>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</si>
  <si>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</si>
  <si>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</si>
  <si>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</si>
  <si>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</si>
  <si>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</si>
  <si>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</si>
  <si>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</si>
  <si>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</si>
  <si>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</si>
  <si>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</si>
  <si>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</si>
  <si>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</si>
  <si>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</si>
  <si>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</si>
  <si>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</si>
  <si>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</si>
  <si>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</si>
  <si>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</si>
  <si>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</si>
  <si>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</si>
  <si>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</si>
  <si>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</si>
  <si>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</si>
  <si>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</si>
  <si>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</si>
  <si>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</si>
  <si>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</si>
  <si>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</si>
  <si>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</si>
  <si>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</si>
  <si>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</si>
  <si>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</si>
  <si>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</si>
  <si>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</si>
  <si>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</si>
  <si>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</si>
  <si>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</si>
  <si>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</si>
  <si>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</si>
  <si>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</si>
  <si>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</si>
  <si>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</si>
  <si>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</si>
  <si>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</si>
  <si>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</si>
  <si>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</si>
  <si>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</si>
  <si>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</si>
  <si>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</si>
  <si>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</si>
  <si>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</si>
  <si>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</si>
  <si>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</si>
  <si>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</si>
  <si>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</si>
  <si>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</si>
  <si>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</si>
  <si>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</si>
  <si>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</si>
  <si>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</si>
  <si>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</si>
  <si>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</si>
  <si>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</si>
  <si>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</si>
  <si>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</si>
  <si>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</si>
  <si>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</si>
  <si>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</si>
  <si>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</si>
  <si>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</si>
  <si>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</si>
  <si>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</si>
  <si>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</si>
  <si>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</si>
  <si>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</si>
  <si>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</si>
  <si>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</si>
  <si>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</si>
  <si>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</si>
  <si>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</si>
  <si>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</si>
  <si>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</si>
  <si>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</si>
  <si>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</si>
  <si>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</si>
  <si>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</si>
  <si>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</si>
  <si>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</si>
  <si>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</si>
  <si>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</si>
  <si>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</si>
  <si>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</si>
  <si>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</si>
  <si>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</si>
  <si>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</si>
  <si>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</si>
  <si>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</si>
  <si>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</si>
  <si>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</si>
  <si>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</si>
  <si>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</si>
  <si>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</si>
  <si>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</si>
  <si>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</si>
  <si>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</si>
  <si>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</si>
  <si>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</si>
  <si>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</si>
  <si>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</si>
  <si>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</si>
  <si>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</si>
  <si>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</si>
  <si>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</si>
  <si>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</si>
  <si>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</si>
  <si>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</si>
  <si>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</si>
  <si>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</si>
  <si>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</si>
  <si>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</si>
  <si>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</si>
  <si>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</si>
  <si>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</si>
  <si>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</si>
  <si>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</si>
  <si>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</si>
  <si>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</si>
  <si>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</si>
  <si>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</si>
  <si>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</si>
  <si>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</si>
  <si>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</si>
  <si>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</si>
  <si>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</si>
  <si>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</si>
  <si>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</si>
  <si>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</si>
  <si>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</si>
  <si>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</si>
  <si>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</si>
  <si>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</si>
  <si>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</si>
  <si>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</si>
  <si>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</si>
  <si>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</si>
  <si>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</si>
  <si>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</si>
  <si>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</si>
  <si>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</si>
  <si>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</si>
  <si>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</si>
  <si>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</si>
  <si>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</si>
  <si>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</si>
  <si>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</si>
  <si>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</si>
  <si>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</si>
  <si>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</si>
  <si>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</si>
  <si>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</si>
  <si>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</si>
  <si>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</si>
  <si>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</si>
  <si>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</si>
  <si>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</si>
  <si>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</si>
  <si>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</si>
  <si>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</si>
  <si>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</si>
  <si>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</si>
  <si>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</si>
  <si>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</si>
  <si>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</si>
  <si>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</si>
  <si>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</si>
  <si>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</si>
  <si>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</si>
  <si>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</si>
  <si>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</si>
  <si>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</si>
  <si>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</si>
  <si>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</si>
  <si>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</si>
  <si>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</si>
  <si>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</si>
  <si>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</si>
  <si>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</si>
  <si>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</si>
  <si>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</si>
  <si>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</si>
  <si>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</si>
  <si>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</si>
  <si>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</si>
  <si>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</si>
  <si>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</si>
  <si>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</si>
  <si>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</si>
  <si>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</si>
  <si>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</si>
  <si>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</si>
  <si>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</si>
  <si>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</si>
  <si>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</si>
  <si>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</si>
  <si>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</si>
  <si>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</si>
  <si>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</si>
  <si>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</si>
  <si>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</si>
  <si>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</si>
  <si>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</si>
  <si>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</si>
  <si>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</si>
  <si>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</si>
  <si>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</si>
  <si>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</si>
  <si>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</si>
  <si>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</si>
  <si>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</si>
  <si>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</si>
  <si>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</si>
  <si>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</si>
  <si>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</si>
  <si>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</si>
  <si>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</si>
  <si>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</si>
  <si>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</si>
  <si>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</si>
  <si>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</si>
  <si>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</si>
  <si>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</si>
  <si>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</si>
  <si>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</si>
  <si>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</si>
  <si>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</si>
  <si>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</si>
  <si>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</si>
  <si>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</si>
  <si>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</si>
  <si>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</si>
  <si>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</si>
  <si>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</si>
  <si>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</si>
  <si>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</si>
  <si>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</si>
  <si>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</si>
  <si>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</si>
  <si>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</si>
  <si>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</si>
  <si>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</si>
  <si>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</si>
  <si>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</si>
  <si>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</si>
  <si>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</si>
  <si>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</si>
  <si>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</si>
  <si>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</si>
  <si>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</si>
  <si>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</si>
  <si>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</si>
  <si>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</si>
  <si>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</si>
  <si>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</si>
  <si>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</si>
  <si>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</si>
  <si>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</si>
  <si>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</si>
  <si>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</si>
  <si>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</si>
  <si>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</si>
  <si>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</si>
  <si>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</si>
  <si>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</si>
  <si>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</si>
  <si>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</si>
  <si>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</si>
  <si>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</si>
  <si>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</si>
  <si>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</si>
  <si>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</si>
  <si>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</si>
  <si>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</si>
  <si>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</si>
  <si>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</si>
  <si>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</si>
  <si>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</si>
  <si>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</si>
  <si>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</si>
  <si>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</si>
  <si>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</si>
  <si>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</si>
  <si>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</si>
  <si>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</si>
  <si>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</si>
  <si>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</si>
  <si>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</si>
  <si>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</si>
  <si>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</si>
  <si>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</si>
  <si>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</si>
  <si>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</si>
  <si>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</si>
  <si>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</si>
  <si>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</si>
  <si>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</si>
  <si>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</si>
  <si>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</si>
  <si>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</si>
  <si>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</si>
  <si>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</si>
  <si>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</si>
  <si>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</si>
  <si>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</si>
  <si>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</si>
  <si>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</si>
  <si>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</si>
  <si>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</si>
  <si>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</si>
  <si>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</si>
  <si>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</si>
  <si>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</si>
  <si>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</si>
  <si>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</si>
  <si>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</si>
  <si>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</si>
  <si>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</si>
  <si>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</si>
  <si>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</si>
  <si>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</si>
  <si>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</si>
  <si>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</si>
  <si>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</si>
  <si>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</si>
  <si>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</si>
  <si>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</si>
  <si>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</si>
  <si>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</si>
  <si>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</si>
  <si>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</si>
  <si>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</si>
  <si>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</si>
  <si>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</si>
  <si>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</si>
  <si>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</si>
  <si>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</si>
  <si>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</si>
  <si>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</si>
  <si>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</si>
  <si>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</si>
  <si>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</si>
  <si>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</si>
  <si>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</si>
  <si>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</si>
  <si>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</si>
  <si>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</si>
  <si>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</si>
  <si>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</si>
  <si>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</si>
  <si>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</si>
  <si>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</si>
  <si>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</si>
  <si>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</si>
  <si>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</si>
  <si>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</si>
  <si>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</si>
  <si>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</si>
  <si>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</si>
  <si>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</si>
  <si>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</si>
  <si>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</si>
  <si>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</si>
  <si>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</si>
  <si>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</si>
  <si>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</si>
  <si>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</si>
  <si>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</si>
  <si>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</si>
  <si>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</si>
  <si>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</si>
  <si>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</si>
  <si>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</si>
  <si>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</si>
  <si>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</si>
  <si>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</si>
  <si>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</si>
  <si>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</si>
  <si>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</si>
  <si>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</si>
  <si>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</si>
  <si>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</si>
  <si>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</si>
  <si>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</si>
  <si>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</si>
  <si>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</si>
  <si>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</si>
  <si>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</si>
  <si>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</si>
  <si>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</si>
  <si>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</si>
  <si>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</si>
  <si>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</si>
  <si>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</si>
  <si>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</si>
  <si>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</si>
  <si>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</si>
  <si>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</si>
  <si>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</si>
  <si>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</si>
  <si>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</si>
  <si>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</si>
  <si>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</si>
  <si>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</si>
  <si>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</si>
  <si>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</si>
  <si>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</si>
  <si>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</si>
  <si>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</si>
  <si>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</si>
  <si>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</si>
  <si>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</si>
  <si>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</si>
  <si>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</si>
  <si>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</si>
  <si>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</si>
  <si>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</si>
  <si>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</si>
  <si>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</si>
  <si>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</si>
  <si>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</si>
  <si>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</si>
  <si>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</si>
  <si>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</si>
  <si>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</si>
  <si>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</si>
  <si>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</si>
  <si>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</si>
  <si>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</si>
  <si>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</si>
  <si>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</si>
  <si>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</si>
  <si>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</si>
  <si>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</si>
  <si>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</si>
  <si>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</si>
  <si>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</si>
  <si>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</si>
  <si>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</si>
  <si>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</si>
  <si>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</si>
  <si>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</si>
  <si>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</si>
  <si>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</si>
  <si>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</si>
  <si>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</si>
  <si>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</si>
  <si>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</si>
  <si>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</si>
  <si>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</si>
  <si>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</si>
  <si>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</si>
  <si>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</si>
  <si>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</si>
  <si>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</si>
  <si>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</si>
  <si>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</si>
  <si>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</si>
  <si>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</si>
  <si>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</si>
  <si>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</si>
  <si>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</si>
  <si>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</si>
  <si>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</si>
  <si>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</si>
  <si>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</si>
  <si>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</si>
  <si>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</si>
  <si>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</si>
  <si>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</si>
  <si>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</si>
  <si>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</si>
  <si>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</si>
  <si>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</si>
  <si>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</si>
  <si>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</si>
  <si>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</si>
  <si>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</si>
  <si>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</si>
  <si>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</si>
  <si>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</si>
  <si>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</si>
  <si>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</si>
  <si>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</si>
  <si>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</si>
  <si>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</si>
  <si>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</si>
  <si>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</si>
  <si>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</si>
  <si>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</si>
  <si>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</si>
  <si>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</si>
  <si>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</si>
  <si>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</si>
  <si>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</si>
  <si>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</si>
  <si>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</si>
  <si>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</si>
  <si>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</si>
  <si>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</si>
  <si>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</si>
  <si>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</si>
  <si>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</si>
  <si>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</si>
  <si>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</si>
  <si>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</si>
  <si>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</si>
  <si>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</si>
  <si>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</si>
  <si>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</si>
  <si>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</si>
  <si>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</si>
  <si>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</si>
  <si>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</si>
  <si>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</si>
  <si>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</si>
  <si>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</si>
  <si>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</si>
  <si>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</si>
  <si>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</si>
  <si>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</si>
  <si>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</si>
  <si>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</si>
  <si>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</si>
  <si>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</si>
  <si>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</si>
  <si>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</si>
  <si>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</si>
  <si>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</si>
  <si>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</si>
  <si>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</si>
  <si>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</si>
  <si>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</si>
  <si>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</si>
  <si>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</si>
  <si>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</si>
  <si>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</si>
  <si>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</si>
  <si>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</si>
  <si>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</si>
  <si>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</si>
  <si>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</si>
  <si>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</si>
  <si>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</si>
  <si>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</si>
  <si>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</si>
  <si>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</si>
  <si>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</si>
  <si>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</si>
  <si>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</si>
  <si>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</si>
  <si>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</si>
  <si>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</si>
  <si>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</si>
  <si>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</si>
  <si>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</si>
  <si>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</si>
  <si>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</si>
  <si>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</si>
  <si>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</si>
  <si>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</si>
  <si>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</si>
  <si>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</si>
  <si>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</si>
  <si>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</si>
  <si>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</si>
  <si>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</si>
  <si>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</si>
  <si>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</si>
  <si>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</si>
  <si>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</si>
  <si>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</si>
  <si>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</si>
  <si>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</si>
  <si>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</si>
  <si>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</si>
  <si>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</si>
  <si>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</si>
  <si>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</si>
  <si>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</si>
  <si>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</si>
  <si>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</si>
  <si>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</si>
  <si>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</si>
  <si>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</si>
  <si>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</si>
  <si>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</si>
  <si>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</si>
  <si>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</si>
  <si>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</si>
  <si>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</si>
  <si>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</si>
  <si>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</si>
  <si>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</si>
  <si>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</si>
  <si>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</si>
  <si>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</si>
  <si>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</si>
  <si>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</si>
  <si>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</si>
  <si>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</si>
  <si>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</si>
  <si>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</si>
  <si>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</si>
  <si>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</si>
  <si>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</si>
  <si>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</si>
  <si>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</si>
  <si>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</si>
  <si>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</si>
  <si>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</si>
  <si>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</si>
  <si>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</si>
  <si>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</si>
  <si>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</si>
  <si>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</si>
  <si>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</si>
  <si>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</si>
  <si>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</si>
  <si>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</si>
  <si>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</si>
  <si>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</si>
  <si>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</si>
  <si>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</si>
  <si>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</si>
  <si>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</si>
  <si>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</si>
  <si>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</si>
  <si>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</si>
  <si>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</si>
  <si>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</si>
  <si>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</si>
  <si>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</si>
  <si>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</si>
  <si>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</si>
  <si>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</si>
  <si>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</si>
  <si>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</si>
  <si>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</si>
  <si>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</si>
  <si>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</si>
  <si>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</si>
  <si>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</si>
  <si>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</si>
  <si>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</si>
  <si>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</si>
  <si>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</si>
  <si>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</si>
  <si>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</si>
  <si>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</si>
  <si>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</si>
  <si>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</si>
  <si>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</si>
  <si>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</si>
  <si>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</si>
  <si>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</si>
  <si>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</si>
  <si>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</si>
  <si>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</si>
  <si>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</si>
  <si>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</si>
  <si>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</si>
  <si>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</si>
  <si>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</si>
  <si>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</si>
  <si>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</si>
  <si>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</si>
  <si>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</si>
  <si>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</si>
  <si>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</si>
  <si>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</si>
  <si>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</si>
  <si>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</si>
  <si>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</si>
  <si>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</si>
  <si>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</si>
  <si>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</si>
  <si>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</si>
  <si>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</si>
  <si>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</si>
  <si>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</si>
  <si>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</si>
  <si>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</si>
  <si>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</si>
  <si>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</si>
  <si>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</si>
  <si>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</si>
  <si>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</si>
  <si>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</si>
  <si>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</si>
  <si>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</si>
  <si>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</si>
  <si>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</si>
  <si>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</si>
  <si>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</si>
  <si>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</si>
  <si>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</si>
  <si>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</si>
  <si>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</si>
  <si>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</si>
  <si>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</si>
  <si>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</si>
  <si>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</si>
  <si>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</si>
  <si>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</si>
  <si>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</si>
  <si>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</si>
  <si>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</si>
  <si>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</si>
  <si>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</si>
  <si>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</si>
  <si>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</si>
  <si>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</si>
  <si>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</si>
  <si>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</si>
  <si>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</si>
  <si>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</si>
  <si>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</si>
  <si>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</si>
  <si>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</si>
  <si>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</si>
  <si>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</si>
  <si>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</si>
  <si>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</si>
  <si>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</si>
  <si>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</si>
  <si>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</si>
  <si>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</si>
  <si>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</si>
  <si>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</si>
  <si>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</si>
  <si>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</si>
  <si>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</si>
  <si>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</si>
  <si>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</si>
  <si>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</si>
  <si>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</si>
  <si>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</si>
  <si>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</si>
  <si>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</si>
  <si>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</si>
  <si>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</si>
  <si>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</si>
  <si>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</si>
  <si>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</si>
  <si>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</si>
  <si>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</si>
  <si>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</si>
  <si>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</si>
  <si>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</si>
  <si>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</si>
  <si>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</si>
  <si>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</si>
  <si>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</si>
  <si>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</si>
  <si>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</si>
  <si>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</si>
  <si>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</si>
  <si>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</si>
  <si>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</si>
  <si>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</si>
  <si>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</si>
  <si>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</si>
  <si>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</si>
  <si>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</si>
  <si>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</si>
  <si>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</si>
  <si>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</si>
  <si>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</si>
  <si>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</si>
  <si>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</si>
  <si>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</si>
  <si>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</si>
  <si>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</si>
  <si>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</si>
  <si>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</si>
  <si>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</si>
  <si>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</si>
  <si>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</si>
  <si>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</si>
  <si>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</si>
  <si>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</si>
  <si>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</si>
  <si>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</si>
  <si>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</si>
  <si>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</si>
  <si>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</si>
  <si>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</si>
  <si>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</si>
  <si>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</si>
  <si>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</si>
  <si>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</si>
  <si>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</si>
  <si>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</si>
  <si>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</si>
  <si>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</si>
  <si>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</si>
  <si>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</si>
  <si>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</si>
  <si>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</si>
  <si>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</si>
  <si>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</si>
  <si>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</si>
  <si>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</si>
  <si>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</si>
  <si>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</si>
  <si>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</si>
  <si>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</si>
  <si>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</si>
  <si>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</si>
  <si>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</si>
  <si>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</si>
  <si>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</si>
  <si>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</si>
  <si>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</si>
  <si>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</si>
  <si>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</si>
  <si>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</si>
  <si>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</si>
  <si>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</si>
  <si>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</si>
  <si>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</si>
  <si>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</si>
  <si>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</si>
  <si>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</si>
  <si>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</si>
  <si>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</si>
  <si>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</si>
  <si>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</si>
  <si>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</si>
  <si>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</si>
  <si>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</si>
  <si>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</si>
  <si>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</si>
  <si>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</si>
  <si>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</si>
  <si>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</si>
  <si>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</si>
  <si>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</si>
  <si>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</si>
  <si>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</si>
  <si>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</si>
  <si>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</si>
  <si>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</si>
  <si>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</si>
  <si>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</si>
  <si>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</si>
  <si>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</si>
  <si>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</si>
  <si>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</si>
  <si>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</si>
  <si>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</si>
  <si>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</si>
  <si>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</si>
  <si>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</si>
  <si>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</si>
  <si>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</si>
  <si>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</si>
  <si>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</si>
  <si>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</si>
  <si>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</si>
  <si>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</si>
  <si>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</si>
  <si>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</si>
  <si>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</si>
  <si>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</si>
  <si>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</si>
  <si>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</si>
  <si>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</si>
  <si>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</si>
  <si>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</si>
  <si>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</si>
  <si>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</si>
  <si>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</si>
  <si>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</si>
  <si>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</si>
  <si>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</si>
  <si>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</si>
  <si>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</si>
  <si>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</si>
  <si>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</si>
  <si>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</si>
  <si>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</si>
  <si>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</si>
  <si>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</si>
  <si>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</si>
  <si>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</si>
  <si>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</si>
  <si>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</si>
  <si>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</si>
  <si>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</si>
  <si>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</si>
  <si>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</si>
  <si>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</si>
  <si>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</si>
  <si>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</si>
  <si>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</si>
  <si>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</si>
  <si>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</si>
  <si>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</si>
  <si>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</si>
  <si>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</si>
  <si>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</si>
  <si>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</si>
  <si>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</si>
  <si>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</si>
  <si>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</si>
  <si>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</si>
  <si>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</si>
  <si>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</si>
  <si>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</si>
  <si>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</si>
  <si>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</si>
  <si>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</si>
  <si>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</si>
  <si>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</si>
  <si>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</si>
  <si>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</si>
  <si>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</si>
  <si>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</si>
  <si>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</si>
  <si>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</si>
  <si>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</si>
  <si>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</si>
  <si>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</si>
  <si>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</si>
  <si>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</si>
  <si>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</si>
  <si>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</si>
  <si>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</si>
  <si>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</si>
  <si>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</si>
  <si>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</si>
  <si>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</si>
  <si>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</si>
  <si>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</si>
  <si>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</si>
  <si>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</si>
  <si>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</si>
  <si>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</si>
  <si>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</si>
  <si>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</si>
  <si>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</si>
  <si>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</si>
  <si>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</si>
  <si>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</si>
  <si>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</si>
  <si>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</si>
  <si>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</si>
  <si>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</si>
  <si>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</si>
  <si>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</si>
  <si>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</si>
  <si>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</si>
  <si>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</si>
  <si>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</si>
  <si>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</si>
  <si>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</si>
  <si>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</si>
  <si>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</si>
  <si>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</si>
  <si>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</si>
  <si>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</si>
  <si>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</si>
  <si>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</si>
  <si>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</si>
  <si>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</si>
  <si>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</si>
  <si>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</si>
  <si>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</si>
  <si>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</si>
  <si>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</si>
  <si>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</si>
  <si>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</si>
  <si>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</si>
  <si>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</si>
  <si>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</si>
  <si>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</si>
  <si>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</si>
  <si>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</si>
  <si>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</si>
  <si>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</si>
  <si>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</si>
  <si>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</si>
  <si>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</si>
  <si>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</si>
  <si>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</si>
  <si>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</si>
  <si>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</si>
  <si>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</si>
  <si>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</si>
  <si>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</si>
  <si>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</si>
  <si>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</si>
  <si>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</si>
  <si>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</si>
  <si>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</si>
  <si>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</si>
  <si>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</si>
  <si>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</si>
  <si>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</si>
  <si>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</si>
  <si>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</si>
  <si>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</si>
  <si>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</si>
  <si>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</si>
  <si>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</si>
  <si>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</si>
  <si>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</si>
  <si>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</si>
  <si>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</si>
  <si>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</si>
  <si>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</si>
  <si>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</si>
  <si>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</si>
  <si>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</si>
  <si>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</si>
  <si>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</si>
  <si>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</si>
  <si>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</si>
  <si>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</si>
  <si>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</si>
  <si>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</si>
  <si>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</si>
  <si>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</si>
  <si>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</si>
  <si>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</si>
  <si>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</si>
  <si>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</si>
  <si>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</si>
  <si>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</si>
  <si>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</si>
  <si>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</si>
  <si>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</si>
  <si>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</si>
  <si>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</si>
  <si>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</si>
  <si>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</si>
  <si>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</si>
  <si>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</si>
  <si>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</si>
  <si>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</si>
  <si>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</si>
  <si>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</si>
  <si>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</si>
  <si>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</si>
  <si>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</si>
  <si>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</si>
  <si>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</si>
  <si>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</si>
  <si>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</si>
  <si>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</si>
  <si>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</si>
  <si>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</si>
  <si>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</si>
  <si>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</si>
  <si>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</si>
  <si>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</si>
  <si>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</si>
  <si>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</si>
  <si>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</si>
  <si>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</si>
  <si>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</si>
  <si>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</si>
  <si>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</si>
  <si>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</si>
  <si>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</si>
  <si>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</si>
  <si>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</si>
  <si>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</si>
  <si>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</si>
  <si>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</si>
  <si>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</si>
  <si>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</si>
  <si>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</si>
  <si>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</si>
  <si>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</si>
  <si>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</si>
  <si>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</si>
  <si>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</si>
  <si>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</si>
  <si>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</si>
  <si>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</si>
  <si>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</si>
  <si>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</si>
  <si>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</si>
  <si>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</si>
  <si>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</si>
  <si>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</si>
  <si>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</si>
  <si>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</si>
  <si>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</si>
  <si>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</si>
  <si>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</si>
  <si>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</si>
  <si>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</si>
  <si>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</si>
  <si>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</si>
  <si>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</si>
  <si>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</si>
  <si>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</si>
  <si>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</si>
  <si>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</si>
  <si>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</si>
  <si>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</si>
  <si>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</si>
  <si>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</si>
  <si>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</si>
  <si>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</si>
  <si>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</si>
  <si>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</si>
  <si>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</si>
  <si>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</si>
  <si>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</si>
  <si>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</si>
  <si>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</si>
  <si>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</si>
  <si>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</si>
  <si>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</si>
  <si>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</si>
  <si>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</si>
  <si>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</si>
  <si>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</si>
  <si>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</si>
  <si>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</si>
  <si>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</si>
  <si>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</si>
  <si>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</si>
  <si>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</si>
  <si>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</si>
  <si>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</si>
  <si>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</si>
  <si>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</si>
  <si>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</si>
  <si>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</si>
  <si>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</si>
  <si>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</si>
  <si>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</si>
  <si>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</si>
  <si>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</si>
  <si>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</si>
  <si>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</si>
  <si>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</si>
  <si>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</si>
  <si>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</si>
  <si>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</si>
  <si>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</si>
  <si>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</si>
  <si>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</si>
  <si>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</si>
  <si>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</si>
  <si>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</si>
  <si>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</si>
  <si>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</si>
  <si>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</si>
  <si>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</si>
  <si>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</si>
  <si>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</si>
  <si>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</si>
  <si>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</si>
  <si>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</si>
  <si>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</si>
  <si>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</si>
  <si>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</si>
  <si>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</si>
  <si>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</si>
  <si>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</si>
  <si>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</si>
  <si>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</si>
  <si>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</si>
  <si>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</si>
  <si>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</si>
  <si>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</si>
  <si>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</si>
  <si>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</si>
  <si>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</si>
  <si>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</si>
  <si>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</si>
  <si>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</si>
  <si>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</si>
  <si>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</si>
  <si>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</si>
  <si>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</si>
  <si>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</si>
  <si>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</si>
  <si>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</si>
  <si>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</si>
  <si>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</si>
  <si>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</si>
  <si>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</si>
  <si>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</si>
  <si>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</si>
  <si>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</si>
  <si>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</si>
  <si>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</si>
  <si>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</si>
  <si>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</si>
  <si>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</si>
  <si>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</si>
  <si>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</si>
  <si>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</si>
  <si>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</si>
  <si>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</si>
  <si>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</si>
  <si>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</si>
  <si>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</si>
  <si>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</si>
  <si>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</si>
  <si>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</si>
  <si>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</si>
  <si>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</si>
  <si>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</si>
  <si>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</si>
  <si>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</si>
  <si>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</si>
  <si>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</si>
  <si>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</si>
  <si>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</si>
  <si>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</si>
  <si>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</si>
  <si>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</si>
  <si>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</si>
  <si>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</si>
  <si>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</si>
  <si>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</si>
  <si>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</si>
  <si>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</si>
  <si>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</si>
  <si>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</si>
  <si>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</si>
  <si>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</si>
  <si>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</si>
  <si>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</si>
  <si>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</si>
  <si>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</si>
  <si>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</si>
  <si>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</si>
  <si>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</si>
  <si>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</si>
  <si>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</si>
  <si>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</si>
  <si>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</si>
  <si>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</si>
  <si>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</si>
  <si>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</si>
  <si>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</si>
  <si>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</si>
  <si>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</si>
  <si>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</si>
  <si>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</si>
  <si>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</si>
  <si>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</si>
  <si>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</si>
  <si>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</si>
  <si>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</si>
  <si>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</si>
  <si>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</si>
  <si>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</si>
  <si>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</si>
  <si>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</si>
  <si>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</si>
  <si>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</si>
  <si>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</si>
  <si>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</si>
  <si>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</si>
  <si>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</si>
  <si>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</si>
  <si>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</si>
  <si>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</si>
  <si>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</si>
  <si>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</si>
  <si>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</si>
  <si>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</si>
  <si>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</si>
  <si>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</si>
  <si>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</si>
  <si>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</si>
  <si>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</si>
  <si>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</si>
  <si>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</si>
  <si>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</si>
  <si>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</si>
  <si>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</si>
  <si>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</si>
  <si>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</si>
  <si>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</si>
  <si>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</si>
  <si>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</si>
  <si>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</si>
  <si>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</si>
  <si>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</si>
  <si>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</si>
  <si>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</si>
  <si>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</si>
  <si>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</si>
  <si>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</si>
  <si>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</si>
  <si>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</si>
  <si>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</si>
  <si>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</si>
  <si>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</si>
  <si>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</si>
  <si>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</si>
  <si>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</si>
  <si>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</si>
  <si>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</si>
  <si>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</si>
  <si>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</si>
  <si>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</si>
  <si>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</si>
  <si>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</si>
  <si>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</si>
  <si>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</si>
  <si>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</si>
  <si>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</si>
  <si>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</si>
  <si>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</si>
  <si>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</si>
  <si>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</si>
  <si>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</si>
  <si>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</si>
  <si>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</si>
  <si>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</si>
  <si>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</si>
  <si>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</si>
  <si>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</si>
  <si>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</si>
  <si>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</si>
  <si>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</si>
  <si>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</si>
  <si>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</si>
  <si>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</si>
  <si>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</si>
  <si>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</si>
  <si>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</si>
  <si>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</si>
  <si>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</si>
  <si>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</si>
  <si>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</si>
  <si>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</si>
  <si>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</si>
  <si>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</si>
  <si>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</si>
  <si>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</si>
  <si>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</si>
  <si>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</si>
  <si>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</si>
  <si>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</si>
  <si>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</si>
  <si>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</si>
  <si>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</si>
  <si>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</si>
  <si>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</si>
  <si>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</si>
  <si>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</si>
  <si>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</si>
  <si>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</si>
  <si>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</si>
  <si>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</si>
  <si>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</si>
  <si>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</si>
  <si>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</si>
  <si>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</si>
  <si>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</si>
  <si>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</si>
  <si>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</si>
  <si>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</si>
  <si>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</si>
  <si>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</si>
  <si>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</si>
  <si>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</si>
  <si>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</si>
  <si>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</si>
  <si>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</si>
  <si>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</si>
  <si>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</si>
  <si>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</si>
  <si>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</si>
  <si>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</si>
  <si>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</si>
  <si>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</si>
  <si>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</si>
  <si>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</si>
  <si>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</si>
  <si>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</si>
  <si>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</si>
  <si>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</si>
  <si>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</si>
  <si>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</si>
  <si>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</si>
  <si>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</si>
  <si>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</si>
  <si>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</si>
  <si>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</si>
  <si>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</si>
  <si>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</si>
  <si>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</si>
  <si>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</si>
  <si>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</si>
  <si>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</si>
  <si>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</si>
  <si>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</si>
  <si>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</si>
  <si>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</si>
  <si>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</si>
  <si>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</si>
  <si>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</si>
  <si>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</si>
  <si>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</si>
  <si>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</si>
  <si>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</si>
  <si>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</si>
  <si>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</si>
  <si>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</si>
  <si>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</si>
  <si>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</si>
  <si>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</si>
  <si>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</si>
  <si>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</si>
  <si>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</si>
  <si>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</si>
  <si>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</si>
  <si>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</si>
  <si>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</si>
  <si>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</si>
  <si>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</si>
  <si>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</si>
  <si>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</si>
  <si>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</si>
  <si>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</si>
  <si>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</si>
  <si>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</si>
  <si>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</si>
  <si>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</si>
  <si>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</si>
  <si>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</si>
  <si>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</si>
  <si>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</si>
  <si>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</si>
  <si>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</si>
  <si>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</si>
  <si>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</si>
  <si>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</si>
  <si>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</si>
  <si>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</si>
  <si>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</si>
  <si>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</si>
  <si>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</si>
  <si>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</si>
  <si>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</si>
  <si>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</si>
  <si>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</si>
  <si>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</si>
  <si>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</si>
  <si>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</si>
  <si>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</si>
  <si>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</si>
  <si>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</si>
  <si>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</si>
  <si>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</si>
  <si>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</si>
  <si>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</si>
  <si>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</si>
  <si>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</si>
  <si>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</si>
  <si>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</si>
  <si>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</si>
  <si>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</si>
  <si>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</si>
  <si>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</si>
  <si>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</si>
  <si>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</si>
  <si>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</si>
  <si>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</si>
  <si>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</si>
  <si>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</si>
  <si>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</si>
  <si>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</si>
  <si>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</si>
  <si>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</si>
  <si>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</si>
  <si>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</si>
  <si>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</si>
  <si>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</si>
  <si>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</si>
  <si>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</si>
  <si>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</si>
  <si>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</si>
  <si>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</si>
  <si>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</si>
  <si>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</si>
  <si>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</si>
  <si>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</si>
  <si>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</si>
  <si>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</si>
  <si>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</si>
  <si>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</si>
  <si>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</si>
  <si>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</si>
  <si>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</si>
  <si>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</si>
  <si>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</si>
  <si>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</si>
  <si>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</si>
  <si>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</si>
  <si>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</si>
  <si>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</si>
  <si>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</si>
  <si>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</si>
  <si>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</si>
  <si>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</si>
  <si>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</si>
  <si>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</si>
  <si>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</si>
  <si>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</si>
  <si>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</si>
  <si>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</si>
  <si>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</si>
  <si>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</si>
  <si>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</si>
  <si>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</si>
  <si>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</si>
  <si>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</si>
  <si>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</si>
  <si>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</si>
  <si>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</si>
  <si>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</si>
  <si>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</si>
  <si>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</si>
  <si>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</si>
  <si>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</si>
  <si>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</si>
  <si>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</si>
  <si>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</si>
  <si>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</si>
  <si>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</si>
  <si>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</si>
  <si>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</si>
  <si>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</si>
  <si>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</si>
  <si>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</si>
  <si>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</si>
  <si>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</si>
  <si>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</si>
  <si>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</si>
  <si>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</si>
  <si>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</si>
  <si>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</si>
  <si>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</si>
  <si>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</si>
  <si>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</si>
  <si>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</si>
  <si>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</si>
  <si>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</si>
  <si>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</si>
  <si>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</si>
  <si>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</si>
  <si>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</si>
  <si>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</si>
  <si>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</si>
  <si>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</si>
  <si>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</si>
  <si>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</si>
  <si>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</si>
  <si>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</si>
  <si>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</si>
  <si>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</si>
  <si>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</si>
  <si>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</si>
  <si>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</si>
  <si>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</si>
  <si>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</si>
  <si>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</si>
  <si>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</si>
  <si>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</si>
  <si>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</si>
  <si>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</si>
  <si>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</si>
  <si>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</si>
  <si>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</si>
  <si>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</si>
  <si>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</si>
  <si>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</si>
  <si>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</si>
  <si>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</si>
  <si>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</si>
  <si>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</si>
  <si>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</si>
  <si>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</si>
  <si>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</si>
  <si>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</si>
  <si>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</si>
  <si>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</si>
  <si>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</si>
  <si>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</si>
  <si>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</si>
  <si>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</si>
  <si>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</si>
  <si>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</si>
  <si>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</si>
  <si>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</si>
  <si>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</si>
  <si>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</si>
  <si>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</si>
  <si>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</si>
  <si>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</si>
  <si>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</si>
  <si>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</si>
  <si>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</si>
  <si>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</si>
  <si>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</si>
  <si>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</si>
  <si>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</si>
  <si>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</si>
  <si>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</si>
  <si>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</si>
  <si>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</si>
  <si>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</si>
  <si>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</si>
  <si>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</si>
  <si>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</si>
  <si>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</si>
  <si>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</si>
  <si>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</si>
  <si>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</si>
  <si>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</si>
  <si>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</si>
  <si>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</si>
  <si>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</si>
  <si>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</si>
  <si>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</si>
  <si>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</si>
  <si>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</si>
  <si>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</si>
  <si>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</si>
  <si>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</si>
  <si>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</si>
  <si>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</si>
  <si>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</si>
  <si>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</si>
  <si>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</si>
  <si>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</si>
  <si>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</si>
  <si>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</si>
  <si>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</si>
  <si>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</si>
  <si>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</si>
  <si>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</si>
  <si>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</si>
  <si>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</si>
  <si>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</si>
  <si>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</si>
  <si>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</si>
  <si>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</si>
  <si>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</si>
  <si>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</si>
  <si>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</si>
  <si>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</si>
  <si>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</si>
  <si>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</si>
  <si>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</si>
  <si>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</si>
  <si>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</si>
  <si>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</si>
  <si>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</si>
  <si>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</si>
  <si>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</si>
  <si>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</si>
  <si>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</si>
  <si>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</si>
  <si>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</si>
  <si>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</si>
  <si>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</si>
  <si>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</si>
  <si>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</si>
  <si>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</si>
  <si>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</si>
  <si>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</si>
  <si>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</si>
  <si>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</si>
  <si>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</si>
  <si>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</si>
  <si>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</si>
  <si>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</si>
  <si>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</si>
  <si>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</si>
  <si>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</si>
  <si>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</si>
  <si>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</si>
  <si>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</si>
  <si>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</si>
  <si>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</si>
  <si>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</si>
  <si>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</si>
  <si>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</si>
  <si>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</si>
  <si>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</si>
  <si>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</si>
  <si>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</si>
  <si>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</si>
  <si>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</si>
  <si>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</si>
  <si>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</si>
  <si>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</si>
  <si>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</si>
  <si>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</si>
  <si>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</si>
  <si>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</si>
  <si>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</si>
  <si>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</si>
  <si>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</si>
  <si>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</si>
  <si>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</si>
  <si>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</si>
  <si>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</si>
  <si>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</si>
  <si>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</si>
  <si>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</si>
  <si>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</si>
  <si>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</si>
  <si>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</si>
  <si>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</si>
  <si>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</si>
  <si>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</si>
  <si>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</si>
  <si>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</si>
  <si>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</si>
  <si>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</si>
  <si>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</si>
  <si>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</si>
  <si>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</si>
  <si>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</si>
  <si>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</si>
  <si>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</si>
  <si>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</si>
  <si>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</si>
  <si>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</si>
  <si>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</si>
  <si>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</si>
  <si>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</si>
  <si>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</si>
  <si>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</si>
  <si>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</si>
  <si>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</si>
  <si>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</si>
  <si>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</si>
  <si>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</si>
  <si>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</si>
  <si>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</si>
  <si>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</si>
  <si>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</si>
  <si>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</si>
  <si>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</si>
  <si>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</si>
  <si>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</si>
  <si>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</si>
  <si>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</si>
  <si>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</si>
  <si>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</si>
  <si>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</si>
  <si>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</si>
  <si>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</si>
  <si>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</si>
  <si>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</si>
  <si>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</si>
  <si>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</si>
  <si>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</si>
  <si>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</si>
  <si>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</si>
  <si>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</si>
  <si>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</si>
  <si>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</si>
  <si>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</si>
  <si>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</si>
  <si>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</si>
  <si>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</si>
  <si>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</si>
  <si>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</si>
  <si>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</si>
  <si>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</si>
  <si>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</si>
  <si>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</si>
  <si>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</si>
  <si>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</si>
  <si>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</si>
  <si>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</si>
  <si>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</si>
  <si>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</si>
  <si>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</si>
  <si>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</si>
  <si>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</si>
  <si>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</si>
  <si>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</si>
  <si>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</si>
  <si>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</si>
  <si>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</si>
  <si>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</si>
  <si>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</si>
  <si>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</si>
  <si>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</si>
  <si>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</si>
  <si>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</si>
  <si>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</si>
  <si>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</si>
  <si>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</si>
  <si>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</si>
  <si>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</si>
  <si>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</si>
  <si>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</si>
  <si>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</si>
  <si>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</si>
  <si>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</si>
  <si>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</si>
  <si>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</si>
  <si>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</si>
  <si>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</si>
  <si>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</si>
  <si>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</si>
  <si>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</si>
  <si>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</si>
  <si>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</si>
  <si>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</si>
  <si>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</si>
  <si>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</si>
  <si>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</si>
  <si>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</si>
  <si>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</si>
  <si>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</si>
  <si>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</si>
  <si>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</si>
  <si>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</si>
  <si>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</si>
  <si>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</si>
  <si>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</si>
  <si>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</si>
  <si>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</si>
  <si>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</si>
  <si>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</si>
  <si>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</si>
  <si>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</si>
  <si>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</si>
  <si>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</si>
  <si>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</si>
  <si>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</si>
  <si>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</si>
  <si>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</si>
  <si>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</si>
  <si>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</si>
  <si>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</si>
  <si>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</si>
  <si>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</si>
  <si>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</si>
  <si>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</si>
  <si>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</si>
  <si>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</si>
  <si>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</si>
  <si>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</si>
  <si>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</si>
  <si>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</si>
  <si>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</si>
  <si>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</si>
  <si>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</si>
  <si>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</si>
  <si>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</si>
  <si>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</si>
  <si>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</si>
  <si>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</si>
  <si>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</si>
  <si>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</si>
  <si>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</si>
  <si>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</si>
  <si>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</si>
  <si>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</si>
  <si>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</si>
  <si>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</si>
  <si>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</si>
  <si>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</si>
  <si>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</si>
  <si>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</si>
  <si>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</si>
  <si>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</si>
  <si>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</si>
  <si>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</si>
  <si>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</si>
  <si>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</si>
  <si>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</si>
  <si>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</si>
  <si>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</si>
  <si>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</si>
  <si>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</si>
  <si>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</si>
  <si>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</si>
  <si>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</si>
  <si>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</si>
  <si>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</si>
  <si>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</si>
  <si>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</si>
  <si>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</si>
  <si>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</si>
  <si>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</si>
  <si>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</si>
  <si>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</si>
  <si>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</si>
  <si>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</si>
  <si>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</si>
  <si>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</si>
  <si>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</si>
  <si>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</si>
  <si>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</si>
  <si>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</si>
  <si>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</si>
  <si>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</si>
  <si>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</si>
  <si>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</si>
  <si>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</si>
  <si>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</si>
  <si>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</si>
  <si>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</si>
  <si>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</si>
  <si>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</si>
  <si>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</si>
  <si>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</si>
  <si>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</si>
  <si>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</si>
  <si>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</si>
  <si>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</si>
  <si>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</si>
  <si>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</si>
  <si>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</si>
  <si>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</si>
  <si>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</si>
  <si>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</si>
  <si>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</si>
  <si>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</si>
  <si>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</si>
  <si>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</si>
  <si>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</si>
  <si>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</si>
  <si>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</si>
  <si>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</si>
  <si>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</si>
  <si>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</si>
  <si>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</si>
  <si>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</si>
  <si>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</si>
  <si>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</si>
  <si>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</si>
  <si>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</si>
  <si>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</si>
  <si>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</si>
  <si>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</si>
  <si>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</si>
  <si>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</si>
  <si>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</si>
  <si>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</si>
  <si>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</si>
  <si>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</si>
  <si>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</si>
  <si>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</si>
  <si>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</si>
  <si>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</si>
  <si>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</si>
  <si>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</si>
  <si>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</si>
  <si>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</si>
  <si>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</si>
  <si>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</si>
  <si>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</si>
  <si>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</si>
  <si>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</si>
  <si>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</si>
  <si>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</si>
  <si>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</si>
  <si>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</si>
  <si>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</si>
  <si>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</si>
  <si>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</si>
  <si>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</si>
  <si>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</si>
  <si>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</si>
  <si>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</si>
  <si>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</si>
  <si>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</si>
  <si>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</si>
  <si>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</si>
  <si>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</si>
  <si>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</si>
  <si>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</si>
  <si>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</si>
  <si>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</si>
  <si>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</si>
  <si>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</si>
  <si>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</si>
  <si>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</si>
  <si>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</si>
  <si>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</si>
  <si>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</si>
  <si>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</si>
  <si>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</si>
  <si>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</si>
  <si>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</si>
  <si>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</si>
  <si>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</si>
  <si>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</si>
  <si>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</si>
  <si>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</si>
  <si>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</si>
  <si>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</si>
  <si>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</si>
  <si>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</si>
  <si>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</si>
  <si>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</si>
  <si>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</si>
  <si>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</si>
  <si>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</si>
  <si>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</si>
  <si>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</si>
  <si>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</si>
  <si>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</si>
  <si>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</si>
  <si>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</si>
  <si>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</si>
  <si>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</si>
  <si>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</si>
  <si>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</si>
  <si>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</si>
  <si>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</si>
  <si>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</si>
  <si>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</si>
  <si>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</si>
  <si>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</si>
  <si>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</si>
  <si>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</si>
  <si>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</si>
  <si>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</si>
  <si>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</si>
  <si>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</si>
  <si>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</si>
  <si>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</si>
  <si>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</si>
  <si>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</si>
  <si>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</si>
  <si>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</si>
  <si>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</si>
  <si>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</si>
  <si>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</si>
  <si>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</si>
  <si>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</si>
  <si>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</si>
  <si>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</si>
  <si>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</si>
  <si>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</si>
  <si>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</si>
  <si>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</si>
  <si>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</si>
  <si>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</si>
  <si>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</si>
  <si>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</si>
  <si>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</si>
  <si>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</si>
  <si>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</si>
  <si>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</si>
  <si>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</si>
  <si>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</si>
  <si>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</si>
  <si>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</si>
  <si>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</si>
  <si>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</si>
  <si>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</si>
  <si>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</si>
  <si>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</si>
  <si>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</si>
  <si>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</si>
  <si>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</si>
  <si>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</si>
  <si>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</si>
  <si>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</si>
  <si>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</si>
  <si>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</si>
  <si>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</si>
  <si>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</si>
  <si>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</si>
  <si>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</si>
  <si>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</si>
  <si>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</si>
  <si>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</si>
  <si>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</si>
  <si>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</si>
  <si>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</si>
  <si>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</si>
  <si>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</si>
  <si>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</si>
  <si>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</si>
  <si>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</si>
  <si>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</si>
  <si>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</si>
  <si>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</si>
  <si>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</si>
  <si>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</si>
  <si>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</si>
  <si>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</si>
  <si>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</si>
  <si>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</si>
  <si>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</si>
  <si>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</si>
  <si>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</si>
  <si>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</si>
  <si>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</si>
  <si>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</si>
  <si>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</si>
  <si>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</si>
  <si>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</si>
  <si>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</si>
  <si>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</si>
  <si>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</si>
  <si>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</si>
  <si>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</si>
  <si>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</si>
  <si>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</si>
  <si>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</si>
  <si>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</si>
  <si>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</si>
  <si>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</si>
  <si>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</si>
  <si>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</si>
  <si>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</si>
  <si>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</si>
  <si>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</si>
  <si>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</si>
  <si>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</si>
  <si>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</si>
  <si>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</si>
  <si>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</si>
  <si>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</si>
  <si>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</si>
  <si>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</si>
  <si>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</si>
  <si>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</si>
  <si>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</si>
  <si>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</si>
  <si>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</si>
  <si>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</si>
  <si>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</si>
  <si>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</si>
  <si>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</si>
  <si>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</si>
  <si>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</si>
  <si>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</si>
  <si>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</si>
  <si>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</si>
  <si>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</si>
  <si>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</si>
  <si>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</si>
  <si>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</si>
  <si>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</si>
  <si>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</si>
  <si>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</si>
  <si>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</si>
  <si>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</si>
  <si>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</si>
  <si>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</si>
  <si>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</si>
  <si>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</si>
  <si>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</si>
  <si>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</si>
  <si>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</si>
  <si>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</si>
  <si>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</si>
  <si>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</si>
  <si>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</si>
  <si>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</si>
  <si>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</si>
  <si>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</si>
  <si>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</si>
  <si>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</si>
  <si>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</si>
  <si>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</si>
  <si>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</si>
  <si>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</si>
  <si>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</si>
  <si>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</si>
  <si>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</si>
  <si>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</si>
  <si>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</si>
  <si>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</si>
  <si>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</si>
  <si>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</si>
  <si>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</si>
  <si>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</si>
  <si>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</si>
  <si>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</si>
  <si>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</si>
  <si>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</si>
  <si>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</si>
  <si>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</si>
  <si>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</si>
  <si>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</si>
  <si>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</si>
  <si>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</si>
  <si>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</si>
  <si>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</si>
  <si>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</si>
  <si>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</si>
  <si>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</si>
  <si>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</si>
  <si>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</si>
  <si>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</si>
  <si>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</si>
  <si>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</si>
  <si>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</si>
  <si>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</si>
  <si>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</si>
  <si>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</si>
  <si>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</si>
  <si>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</si>
  <si>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</si>
  <si>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</si>
  <si>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</si>
  <si>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</si>
  <si>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</si>
  <si>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</si>
  <si>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</si>
  <si>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</si>
  <si>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</si>
  <si>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</si>
  <si>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</si>
  <si>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</si>
  <si>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</si>
  <si>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</si>
  <si>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</si>
  <si>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</si>
  <si>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</si>
  <si>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</si>
  <si>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</si>
  <si>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</si>
  <si>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</si>
  <si>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</si>
  <si>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</si>
  <si>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</si>
  <si>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</si>
  <si>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</si>
  <si>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</si>
  <si>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</si>
  <si>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</si>
  <si>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</si>
  <si>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</si>
  <si>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</si>
  <si>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</si>
  <si>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</si>
  <si>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</si>
  <si>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</si>
  <si>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</si>
  <si>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</si>
  <si>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</si>
  <si>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</si>
  <si>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</si>
  <si>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</si>
  <si>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</si>
  <si>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</si>
  <si>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</si>
  <si>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</si>
  <si>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</si>
  <si>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</si>
  <si>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</si>
  <si>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</si>
  <si>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</si>
  <si>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</si>
  <si>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</si>
  <si>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</si>
  <si>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</si>
  <si>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</si>
  <si>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</si>
  <si>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</si>
  <si>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</si>
  <si>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</si>
  <si>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</si>
  <si>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</si>
  <si>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</si>
  <si>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</si>
  <si>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</si>
  <si>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</si>
  <si>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</si>
  <si>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</si>
  <si>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</si>
  <si>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</si>
  <si>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</si>
  <si>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</si>
  <si>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</si>
  <si>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</si>
  <si>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</si>
  <si>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</si>
  <si>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</si>
  <si>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</si>
  <si>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</si>
  <si>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</si>
  <si>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</si>
  <si>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</si>
  <si>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</si>
  <si>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</si>
  <si>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</si>
  <si>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</si>
  <si>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</si>
  <si>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</si>
  <si>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</si>
  <si>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</si>
  <si>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</si>
  <si>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</si>
  <si>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</si>
  <si>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</si>
  <si>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</si>
  <si>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</si>
  <si>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</si>
  <si>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</si>
  <si>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</si>
  <si>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</si>
  <si>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</si>
  <si>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</si>
  <si>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</si>
  <si>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</si>
  <si>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</si>
  <si>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</si>
  <si>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</si>
  <si>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</si>
  <si>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</si>
  <si>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</si>
  <si>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</si>
  <si>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</si>
  <si>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</si>
  <si>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</si>
  <si>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</si>
  <si>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</si>
  <si>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</si>
  <si>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</si>
  <si>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</si>
  <si>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</si>
  <si>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</si>
  <si>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</si>
  <si>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</si>
  <si>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</si>
  <si>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</si>
  <si>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</si>
  <si>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</si>
  <si>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</si>
  <si>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</si>
  <si>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</si>
  <si>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</si>
  <si>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</si>
  <si>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</si>
  <si>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</si>
  <si>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</si>
  <si>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</si>
  <si>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</si>
  <si>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</si>
  <si>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</si>
  <si>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</si>
  <si>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</si>
  <si>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</si>
  <si>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</si>
  <si>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</si>
  <si>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</si>
  <si>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</si>
  <si>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</si>
  <si>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</si>
  <si>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</si>
  <si>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</si>
  <si>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</si>
  <si>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</si>
  <si>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</si>
  <si>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</si>
  <si>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</si>
  <si>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</si>
  <si>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</si>
  <si>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</si>
  <si>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</si>
  <si>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</si>
  <si>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</si>
  <si>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</si>
  <si>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</si>
  <si>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</si>
  <si>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</si>
  <si>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</si>
  <si>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</si>
  <si>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</si>
  <si>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</si>
  <si>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</si>
  <si>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</si>
  <si>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</si>
  <si>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</si>
  <si>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</si>
  <si>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</si>
  <si>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</si>
  <si>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</si>
  <si>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</si>
  <si>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</si>
  <si>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</si>
  <si>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</si>
  <si>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</si>
  <si>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</si>
  <si>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</si>
  <si>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</si>
  <si>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</si>
  <si>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</si>
  <si>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</si>
  <si>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</si>
  <si>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</si>
  <si>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</si>
  <si>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</si>
  <si>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</si>
  <si>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</si>
  <si>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</si>
  <si>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</si>
  <si>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</si>
  <si>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</si>
  <si>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</si>
  <si>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</si>
  <si>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</si>
  <si>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</si>
  <si>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</si>
  <si>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</si>
  <si>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</si>
  <si>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</si>
  <si>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</si>
  <si>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</si>
  <si>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</si>
  <si>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</si>
  <si>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</si>
  <si>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</si>
  <si>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</si>
  <si>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</si>
  <si>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</si>
  <si>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</si>
  <si>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</si>
  <si>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</si>
  <si>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</si>
  <si>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</si>
  <si>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</si>
  <si>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</si>
  <si>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</si>
  <si>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</si>
  <si>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</si>
  <si>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</si>
  <si>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</si>
  <si>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</si>
  <si>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</si>
  <si>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</si>
  <si>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</si>
  <si>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</si>
  <si>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</si>
  <si>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</si>
  <si>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</si>
  <si>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</si>
  <si>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</si>
  <si>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</si>
  <si>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</si>
  <si>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</si>
  <si>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</si>
  <si>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</si>
  <si>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</si>
  <si>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</si>
  <si>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</si>
  <si>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</si>
  <si>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</si>
  <si>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</si>
  <si>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</si>
  <si>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</si>
  <si>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</si>
  <si>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</si>
  <si>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</si>
  <si>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</si>
  <si>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</si>
  <si>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</si>
  <si>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</si>
  <si>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</si>
  <si>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</si>
  <si>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</si>
  <si>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</si>
  <si>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</si>
  <si>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</si>
  <si>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</si>
  <si>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</si>
  <si>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</si>
  <si>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</si>
  <si>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</si>
  <si>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</si>
  <si>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</si>
  <si>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</si>
  <si>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</si>
  <si>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</si>
  <si>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</si>
  <si>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</si>
  <si>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</si>
  <si>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</si>
  <si>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</si>
  <si>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</si>
  <si>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</si>
  <si>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</si>
  <si>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</si>
  <si>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</si>
  <si>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</si>
  <si>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</si>
  <si>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</si>
  <si>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</si>
  <si>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</si>
  <si>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</si>
  <si>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</si>
  <si>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</si>
  <si>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</si>
  <si>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</si>
  <si>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</si>
  <si>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</si>
  <si>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</si>
  <si>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</si>
  <si>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</si>
  <si>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</si>
  <si>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</si>
  <si>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</si>
  <si>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</si>
  <si>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</si>
  <si>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</si>
  <si>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</si>
  <si>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</si>
  <si>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</si>
  <si>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</si>
  <si>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</si>
  <si>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</si>
  <si>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</si>
  <si>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</si>
  <si>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</si>
  <si>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</si>
  <si>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</si>
  <si>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</si>
  <si>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</si>
  <si>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</si>
  <si>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</si>
  <si>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</si>
  <si>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</si>
  <si>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</si>
  <si>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</si>
  <si>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</si>
  <si>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</si>
  <si>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</si>
  <si>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</si>
  <si>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</si>
  <si>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</si>
  <si>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</si>
  <si>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</si>
  <si>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</si>
  <si>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</si>
  <si>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</si>
  <si>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</si>
  <si>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</si>
  <si>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</si>
  <si>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</si>
  <si>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</si>
  <si>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</si>
  <si>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</si>
  <si>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</si>
  <si>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</si>
  <si>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</si>
  <si>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</si>
  <si>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</si>
  <si>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</si>
  <si>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</si>
  <si>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</si>
  <si>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</si>
  <si>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</si>
  <si>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</si>
  <si>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</si>
  <si>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</si>
  <si>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</si>
  <si>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</si>
  <si>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</si>
  <si>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</si>
  <si>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</si>
  <si>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</si>
  <si>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</si>
  <si>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</si>
  <si>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</si>
  <si>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</si>
  <si>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</si>
  <si>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</si>
  <si>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</si>
  <si>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</si>
  <si>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</si>
  <si>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</si>
  <si>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</si>
  <si>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</si>
  <si>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</si>
  <si>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</si>
  <si>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</si>
  <si>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</si>
  <si>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</si>
  <si>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</si>
  <si>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</si>
  <si>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</si>
  <si>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</si>
  <si>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</si>
  <si>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</si>
  <si>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</si>
  <si>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</si>
  <si>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</si>
  <si>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</si>
  <si>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</si>
  <si>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</si>
  <si>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</si>
  <si>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</si>
  <si>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</si>
  <si>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</si>
  <si>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</si>
  <si>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</si>
  <si>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</si>
  <si>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</si>
  <si>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</si>
  <si>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</si>
  <si>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</si>
  <si>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</si>
  <si>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</si>
  <si>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</si>
  <si>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</si>
  <si>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</si>
  <si>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</si>
  <si>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</si>
  <si>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</si>
  <si>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</si>
  <si>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</si>
  <si>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</si>
  <si>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</si>
  <si>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</si>
  <si>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</si>
  <si>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</si>
  <si>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</si>
  <si>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</si>
  <si>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</si>
  <si>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</si>
  <si>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</si>
  <si>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</si>
  <si>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</si>
  <si>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</si>
  <si>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</si>
  <si>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</si>
  <si>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</si>
  <si>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</si>
  <si>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</si>
  <si>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</si>
  <si>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</si>
  <si>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</si>
  <si>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</si>
  <si>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</si>
  <si>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</si>
  <si>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</si>
  <si>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</si>
  <si>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</si>
  <si>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</si>
  <si>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</si>
  <si>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</si>
  <si>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</si>
  <si>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</si>
  <si>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</si>
  <si>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</si>
  <si>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</si>
  <si>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</si>
  <si>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</si>
  <si>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</si>
  <si>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</si>
  <si>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</si>
  <si>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</si>
  <si>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</si>
  <si>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</si>
  <si>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</si>
  <si>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</si>
  <si>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</si>
  <si>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</si>
  <si>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</si>
  <si>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</si>
  <si>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</si>
  <si>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</si>
  <si>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</si>
  <si>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</si>
  <si>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</si>
  <si>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</si>
  <si>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</si>
  <si>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</si>
  <si>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</si>
  <si>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</si>
  <si>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</si>
  <si>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</si>
  <si>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</si>
  <si>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</si>
  <si>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</si>
  <si>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</si>
  <si>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</si>
  <si>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</si>
  <si>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</si>
  <si>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</si>
  <si>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</si>
  <si>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</si>
  <si>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</si>
  <si>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</si>
  <si>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</si>
  <si>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</si>
  <si>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</si>
  <si>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</si>
  <si>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</si>
  <si>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</si>
  <si>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</si>
  <si>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</si>
  <si>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</si>
  <si>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</si>
  <si>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</si>
  <si>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</si>
  <si>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</si>
  <si>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</si>
  <si>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</si>
  <si>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</si>
  <si>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</si>
  <si>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</si>
  <si>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</si>
  <si>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</si>
  <si>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</si>
  <si>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</si>
  <si>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</si>
  <si>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</si>
  <si>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</si>
  <si>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</si>
  <si>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</si>
  <si>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</si>
  <si>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</si>
  <si>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</si>
  <si>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</si>
  <si>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</si>
  <si>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</si>
  <si>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</si>
  <si>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</si>
  <si>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</si>
  <si>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</si>
  <si>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</si>
  <si>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</si>
  <si>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</si>
  <si>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</si>
  <si>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</si>
  <si>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</si>
  <si>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</si>
  <si>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</si>
  <si>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</si>
  <si>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</si>
  <si>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</si>
  <si>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</si>
  <si>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</si>
  <si>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</si>
  <si>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</si>
  <si>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</si>
  <si>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</si>
  <si>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</si>
  <si>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</si>
  <si>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</si>
  <si>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</si>
  <si>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</si>
  <si>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</si>
  <si>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</si>
  <si>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</si>
  <si>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</si>
  <si>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</si>
  <si>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</si>
  <si>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</si>
  <si>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</si>
  <si>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</si>
  <si>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</si>
  <si>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</si>
  <si>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</si>
  <si>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</si>
  <si>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</si>
  <si>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</si>
  <si>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</si>
  <si>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</si>
  <si>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</si>
  <si>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</si>
  <si>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</si>
  <si>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</si>
  <si>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</si>
  <si>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</si>
  <si>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</si>
  <si>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</si>
  <si>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</si>
  <si>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</si>
  <si>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</si>
  <si>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</si>
  <si>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</si>
  <si>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</si>
  <si>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</si>
  <si>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</si>
  <si>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</si>
  <si>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</si>
  <si>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</si>
  <si>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</si>
  <si>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</si>
  <si>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</si>
  <si>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</si>
  <si>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</si>
  <si>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</si>
  <si>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</si>
  <si>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</si>
  <si>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</si>
  <si>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</si>
  <si>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</si>
  <si>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</si>
  <si>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</si>
  <si>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</si>
  <si>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</si>
  <si>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</si>
  <si>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</si>
  <si>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</si>
  <si>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</si>
  <si>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</si>
  <si>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</si>
  <si>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</si>
  <si>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</si>
  <si>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</si>
  <si>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</si>
  <si>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</si>
  <si>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</si>
  <si>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</si>
  <si>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</si>
  <si>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</si>
  <si>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</si>
  <si>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</si>
  <si>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</si>
  <si>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</si>
  <si>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</si>
  <si>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</si>
  <si>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</si>
  <si>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</si>
  <si>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</si>
  <si>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</si>
  <si>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</si>
  <si>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</si>
  <si>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</si>
  <si>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</si>
  <si>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</si>
  <si>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</si>
  <si>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</si>
  <si>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</si>
  <si>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</si>
  <si>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</si>
  <si>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</si>
  <si>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</si>
  <si>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</si>
  <si>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</si>
  <si>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</si>
  <si>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</si>
  <si>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</si>
  <si>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</si>
  <si>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</si>
  <si>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</si>
  <si>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</si>
  <si>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</si>
  <si>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</si>
  <si>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</si>
  <si>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</si>
  <si>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</si>
  <si>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</si>
  <si>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</si>
  <si>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</si>
  <si>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</si>
  <si>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</si>
  <si>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</si>
  <si>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</si>
  <si>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</si>
  <si>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</si>
  <si>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</si>
  <si>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</si>
  <si>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</si>
  <si>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</si>
  <si>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</si>
  <si>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</si>
  <si>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</si>
  <si>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</si>
  <si>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</si>
  <si>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</si>
  <si>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</si>
  <si>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</si>
  <si>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</si>
  <si>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</si>
  <si>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</si>
  <si>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</si>
  <si>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</si>
  <si>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</si>
  <si>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</si>
  <si>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</si>
  <si>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</si>
  <si>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</si>
  <si>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</si>
  <si>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</si>
  <si>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</si>
  <si>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</si>
  <si>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</si>
  <si>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</si>
  <si>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</si>
  <si>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</si>
  <si>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</si>
  <si>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</si>
  <si>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</si>
  <si>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</si>
  <si>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</si>
  <si>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</si>
  <si>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</si>
  <si>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</si>
  <si>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</si>
  <si>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</si>
  <si>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</si>
  <si>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</si>
  <si>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</si>
  <si>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</si>
  <si>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</si>
  <si>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</si>
  <si>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</si>
  <si>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</si>
  <si>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</si>
  <si>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</si>
  <si>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</si>
  <si>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</si>
  <si>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</si>
  <si>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</si>
  <si>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</si>
  <si>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</si>
  <si>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</si>
  <si>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</si>
  <si>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</si>
  <si>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</si>
  <si>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</si>
  <si>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</si>
  <si>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</si>
  <si>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</si>
  <si>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</si>
  <si>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</si>
  <si>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</si>
  <si>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</si>
  <si>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</si>
  <si>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</si>
  <si>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</si>
  <si>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</si>
  <si>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</si>
  <si>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</si>
  <si>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</si>
  <si>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</si>
  <si>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</si>
  <si>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</si>
  <si>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</si>
  <si>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</si>
  <si>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</si>
  <si>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</si>
  <si>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</si>
  <si>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</si>
  <si>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</si>
  <si>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</si>
  <si>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</si>
  <si>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</si>
  <si>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</si>
  <si>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</si>
  <si>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</si>
  <si>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</si>
  <si>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</si>
  <si>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</si>
  <si>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</si>
  <si>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</si>
  <si>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</si>
  <si>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</si>
  <si>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</si>
  <si>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</si>
  <si>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</si>
  <si>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</si>
  <si>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</si>
  <si>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</si>
  <si>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</si>
  <si>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</si>
  <si>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</si>
  <si>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</si>
  <si>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</si>
  <si>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</si>
  <si>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</si>
  <si>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</si>
  <si>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</si>
  <si>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</si>
  <si>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</si>
  <si>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</si>
  <si>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</si>
  <si>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</si>
  <si>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</si>
  <si>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</si>
  <si>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</si>
  <si>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</si>
  <si>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</si>
  <si>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</si>
  <si>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</si>
  <si>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</si>
  <si>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</si>
  <si>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</si>
  <si>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</si>
  <si>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</si>
  <si>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</si>
  <si>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</si>
  <si>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</si>
  <si>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</si>
  <si>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</si>
  <si>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</si>
  <si>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</si>
  <si>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</si>
  <si>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</si>
  <si>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</si>
  <si>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</si>
  <si>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</si>
  <si>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</si>
  <si>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</si>
  <si>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</si>
  <si>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</si>
  <si>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</si>
  <si>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</si>
  <si>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</si>
  <si>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</si>
  <si>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</si>
  <si>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</si>
  <si>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</si>
  <si>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</si>
  <si>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</si>
  <si>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</si>
  <si>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</si>
  <si>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</si>
  <si>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</si>
  <si>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</si>
  <si>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</si>
  <si>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</si>
  <si>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</si>
  <si>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</si>
  <si>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</si>
  <si>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</si>
  <si>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</si>
  <si>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</si>
  <si>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</si>
  <si>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</si>
  <si>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</si>
  <si>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</si>
  <si>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</si>
  <si>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</si>
  <si>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</si>
  <si>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</si>
  <si>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</si>
  <si>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</si>
  <si>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</si>
  <si>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</si>
  <si>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</si>
  <si>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</si>
  <si>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</si>
  <si>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</si>
  <si>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</si>
  <si>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</si>
  <si>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</si>
  <si>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</si>
  <si>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</si>
  <si>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</si>
  <si>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</si>
  <si>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</si>
  <si>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</si>
  <si>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</si>
  <si>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</si>
  <si>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</si>
  <si>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</si>
  <si>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</si>
  <si>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</si>
  <si>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</si>
  <si>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</si>
  <si>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</si>
  <si>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</si>
  <si>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</si>
  <si>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</si>
  <si>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</si>
  <si>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</si>
  <si>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</si>
  <si>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</si>
  <si>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</si>
  <si>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</si>
  <si>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</si>
  <si>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</si>
  <si>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</si>
  <si>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</si>
  <si>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</si>
  <si>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</si>
  <si>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</si>
  <si>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</si>
  <si>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</si>
  <si>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</si>
  <si>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</si>
  <si>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</si>
  <si>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</si>
  <si>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</si>
  <si>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</si>
  <si>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</si>
  <si>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</si>
  <si>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</si>
  <si>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</si>
  <si>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</si>
  <si>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</si>
  <si>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</si>
  <si>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</si>
  <si>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</si>
  <si>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</si>
  <si>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</si>
  <si>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</si>
  <si>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</si>
  <si>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</si>
  <si>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</si>
  <si>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</si>
  <si>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</si>
  <si>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</si>
  <si>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</si>
  <si>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</si>
  <si>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</si>
  <si>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</si>
  <si>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</si>
  <si>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</si>
  <si>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</si>
  <si>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</si>
  <si>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</si>
  <si>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</si>
  <si>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</si>
  <si>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</si>
  <si>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</si>
  <si>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</si>
  <si>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</si>
  <si>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</si>
  <si>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</si>
  <si>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</si>
  <si>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</si>
  <si>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</si>
  <si>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</si>
  <si>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</si>
  <si>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</si>
  <si>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</si>
  <si>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</si>
  <si>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</si>
  <si>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</si>
  <si>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</si>
  <si>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</si>
  <si>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</si>
  <si>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</si>
  <si>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</si>
  <si>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</si>
  <si>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</si>
  <si>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</si>
  <si>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</si>
  <si>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</si>
  <si>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</si>
  <si>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</si>
  <si>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</si>
  <si>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</si>
  <si>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</si>
  <si>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</si>
  <si>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</si>
  <si>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</si>
  <si>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</si>
  <si>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</si>
  <si>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</si>
  <si>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</si>
  <si>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</si>
  <si>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</si>
  <si>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</si>
  <si>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</si>
  <si>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</si>
  <si>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</si>
  <si>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</si>
  <si>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</si>
  <si>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</si>
  <si>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</si>
  <si>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</si>
  <si>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</si>
  <si>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</si>
  <si>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</si>
  <si>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</si>
  <si>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</si>
  <si>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</si>
  <si>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</si>
  <si>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</si>
  <si>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</si>
  <si>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</si>
  <si>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</si>
  <si>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</si>
  <si>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</si>
  <si>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</si>
  <si>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</si>
  <si>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</si>
  <si>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</si>
  <si>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</si>
  <si>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</si>
  <si>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</si>
  <si>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</si>
  <si>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</si>
  <si>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</si>
  <si>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</si>
  <si>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</si>
  <si>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</si>
  <si>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</si>
  <si>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</si>
  <si>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</si>
  <si>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</si>
  <si>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</si>
  <si>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</si>
  <si>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</si>
  <si>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</si>
  <si>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</si>
  <si>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</si>
  <si>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</si>
  <si>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</si>
  <si>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</si>
  <si>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</si>
  <si>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</si>
  <si>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</si>
  <si>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</si>
  <si>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</si>
  <si>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</si>
  <si>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</si>
  <si>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</si>
  <si>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</si>
  <si>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</si>
  <si>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</si>
  <si>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</si>
  <si>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</si>
  <si>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</si>
  <si>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</si>
  <si>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</si>
  <si>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</si>
  <si>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</si>
  <si>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</si>
  <si>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</si>
  <si>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</si>
  <si>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</si>
  <si>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</si>
  <si>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</si>
  <si>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</si>
  <si>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</si>
  <si>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</si>
  <si>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</si>
  <si>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</si>
  <si>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</si>
  <si>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</si>
  <si>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</si>
  <si>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</si>
  <si>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</si>
  <si>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</si>
  <si>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</si>
  <si>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</si>
  <si>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</si>
  <si>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</si>
  <si>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</si>
  <si>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</si>
  <si>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</si>
  <si>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</si>
  <si>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</si>
  <si>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</si>
  <si>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</si>
  <si>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</si>
  <si>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</si>
  <si>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</si>
  <si>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</si>
  <si>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</si>
  <si>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</si>
  <si>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</si>
  <si>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</si>
  <si>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</si>
  <si>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</si>
  <si>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</si>
  <si>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</si>
  <si>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</si>
  <si>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</si>
  <si>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</si>
  <si>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</si>
  <si>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</si>
  <si>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</si>
  <si>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</si>
  <si>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</si>
  <si>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</si>
  <si>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</si>
  <si>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</si>
  <si>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</si>
  <si>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</si>
  <si>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</si>
  <si>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</si>
  <si>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</si>
  <si>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</si>
  <si>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</si>
  <si>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</si>
  <si>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</si>
  <si>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</si>
  <si>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</si>
  <si>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</si>
  <si>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</si>
  <si>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</si>
  <si>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</si>
  <si>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</si>
  <si>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</si>
  <si>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</si>
  <si>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</si>
  <si>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</si>
  <si>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</si>
  <si>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</si>
  <si>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</si>
  <si>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</si>
  <si>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</si>
  <si>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</si>
  <si>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</si>
  <si>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</si>
  <si>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</si>
  <si>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</si>
  <si>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</si>
  <si>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</si>
  <si>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</si>
  <si>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</si>
  <si>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</si>
  <si>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</si>
  <si>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</si>
  <si>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</si>
  <si>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</si>
  <si>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</si>
  <si>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</si>
  <si>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</si>
  <si>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</si>
  <si>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</si>
  <si>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</si>
  <si>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</si>
  <si>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</si>
  <si>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</si>
  <si>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</si>
  <si>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</si>
  <si>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</si>
  <si>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</si>
  <si>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</si>
  <si>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</si>
  <si>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</si>
  <si>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</si>
  <si>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</si>
  <si>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</si>
  <si>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</si>
  <si>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</si>
  <si>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</si>
  <si>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</si>
  <si>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</si>
  <si>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</si>
  <si>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</si>
  <si>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</si>
  <si>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</si>
  <si>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</si>
  <si>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</si>
  <si>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</si>
  <si>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</si>
  <si>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</si>
  <si>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</si>
  <si>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</si>
  <si>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</si>
  <si>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</si>
  <si>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</si>
  <si>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</si>
  <si>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</si>
  <si>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</si>
  <si>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</si>
  <si>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</si>
  <si>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</si>
  <si>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</si>
  <si>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</si>
  <si>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</si>
  <si>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</si>
  <si>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</si>
  <si>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</si>
  <si>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</si>
  <si>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</si>
  <si>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</si>
  <si>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</si>
  <si>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</si>
  <si>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</si>
  <si>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</si>
  <si>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</si>
  <si>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</si>
  <si>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</si>
  <si>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</si>
  <si>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</si>
  <si>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</si>
  <si>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</si>
  <si>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</si>
  <si>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</si>
  <si>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</si>
  <si>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</si>
  <si>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</si>
  <si>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</si>
  <si>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</si>
  <si>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</si>
  <si>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</si>
  <si>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</si>
  <si>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</si>
  <si>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</si>
  <si>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</si>
  <si>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</si>
  <si>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</si>
  <si>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</si>
  <si>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</si>
  <si>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</si>
  <si>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</si>
  <si>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</si>
  <si>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</si>
  <si>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</si>
  <si>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</si>
  <si>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</si>
  <si>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</si>
  <si>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</si>
  <si>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</si>
  <si>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</si>
  <si>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</si>
  <si>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</si>
  <si>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</si>
  <si>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</si>
  <si>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</si>
  <si>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</si>
  <si>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</si>
  <si>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</si>
  <si>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</si>
  <si>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</si>
  <si>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</si>
  <si>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</si>
  <si>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</si>
  <si>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</si>
  <si>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</si>
  <si>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</si>
  <si>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</si>
  <si>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</si>
  <si>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</si>
  <si>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</si>
  <si>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</si>
  <si>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</si>
  <si>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</si>
  <si>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</si>
  <si>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</si>
  <si>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</si>
  <si>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</si>
  <si>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</si>
  <si>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</si>
  <si>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</si>
  <si>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</si>
  <si>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</si>
  <si>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</si>
  <si>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</si>
  <si>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</si>
  <si>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</si>
  <si>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</si>
  <si>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</si>
  <si>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</si>
  <si>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</si>
  <si>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</si>
  <si>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</si>
  <si>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</si>
  <si>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</si>
  <si>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</si>
  <si>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</si>
  <si>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</si>
  <si>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</si>
  <si>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</si>
  <si>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</si>
  <si>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</si>
  <si>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</si>
  <si>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</si>
  <si>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</si>
  <si>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</si>
  <si>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</si>
  <si>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</si>
  <si>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</si>
  <si>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</si>
  <si>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</si>
  <si>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</si>
  <si>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</si>
  <si>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</si>
  <si>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</si>
  <si>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</si>
  <si>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</si>
  <si>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</si>
  <si>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</si>
  <si>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</si>
  <si>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</si>
  <si>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</si>
  <si>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</si>
  <si>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</si>
  <si>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</si>
  <si>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</si>
  <si>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</si>
  <si>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</si>
  <si>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</si>
  <si>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</si>
  <si>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</si>
  <si>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</si>
  <si>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</si>
  <si>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</si>
  <si>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</si>
  <si>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</si>
  <si>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</si>
  <si>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</si>
  <si>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</si>
  <si>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</si>
  <si>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</si>
  <si>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</si>
  <si>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</si>
  <si>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</si>
  <si>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</si>
  <si>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</si>
  <si>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</si>
  <si>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</si>
  <si>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</si>
  <si>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</si>
  <si>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</si>
  <si>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</si>
  <si>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</si>
  <si>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</si>
  <si>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</si>
  <si>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</si>
  <si>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</si>
  <si>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</si>
  <si>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</si>
  <si>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</si>
  <si>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</si>
  <si>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</si>
  <si>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</si>
  <si>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</si>
  <si>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</si>
  <si>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</si>
  <si>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</si>
  <si>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</si>
  <si>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</si>
  <si>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</si>
  <si>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</si>
  <si>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</si>
  <si>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</si>
  <si>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</si>
  <si>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</si>
  <si>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</si>
  <si>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</si>
  <si>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</si>
  <si>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</si>
  <si>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</si>
  <si>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</si>
  <si>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</si>
  <si>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</si>
  <si>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</si>
  <si>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</si>
  <si>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</si>
  <si>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</si>
  <si>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</si>
  <si>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</si>
  <si>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</si>
  <si>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</si>
  <si>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</si>
  <si>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</si>
  <si>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</si>
  <si>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</si>
  <si>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</si>
  <si>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</si>
  <si>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</si>
  <si>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</si>
  <si>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</si>
  <si>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</si>
  <si>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</si>
  <si>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</si>
  <si>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</si>
  <si>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</si>
  <si>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</si>
  <si>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</si>
  <si>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</si>
  <si>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</si>
  <si>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</si>
  <si>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</si>
  <si>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</si>
  <si>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</si>
  <si>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</si>
  <si>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</si>
  <si>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</si>
  <si>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</si>
  <si>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</si>
  <si>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</si>
  <si>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</si>
  <si>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</si>
  <si>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</si>
  <si>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</si>
  <si>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</si>
  <si>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</si>
  <si>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</si>
  <si>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</si>
  <si>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</si>
  <si>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</si>
  <si>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</si>
  <si>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</si>
  <si>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</si>
  <si>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</si>
  <si>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</si>
  <si>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</si>
  <si>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</si>
  <si>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</si>
  <si>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</si>
  <si>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</si>
  <si>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</si>
  <si>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</si>
  <si>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</si>
  <si>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</si>
  <si>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</si>
  <si>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</si>
  <si>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</si>
  <si>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</si>
  <si>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</si>
  <si>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</si>
  <si>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</si>
  <si>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</si>
  <si>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</si>
  <si>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</si>
  <si>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</si>
  <si>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</si>
  <si>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</si>
  <si>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</si>
  <si>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</si>
  <si>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</si>
  <si>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</si>
  <si>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</si>
  <si>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</si>
  <si>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</si>
  <si>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</si>
  <si>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</si>
  <si>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</si>
  <si>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</si>
  <si>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</si>
  <si>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</si>
  <si>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</si>
  <si>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</si>
  <si>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</si>
  <si>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</si>
  <si>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</si>
  <si>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</si>
  <si>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</si>
  <si>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</si>
  <si>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</si>
  <si>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</si>
  <si>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</si>
  <si>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</si>
  <si>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</si>
  <si>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</si>
  <si>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</si>
  <si>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</si>
  <si>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</si>
  <si>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</si>
  <si>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</si>
  <si>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</si>
  <si>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</si>
  <si>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</si>
  <si>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</si>
  <si>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</si>
  <si>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</si>
  <si>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</si>
  <si>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</si>
  <si>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</si>
  <si>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</si>
  <si>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</si>
  <si>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</si>
  <si>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</si>
  <si>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</si>
  <si>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</si>
  <si>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</si>
  <si>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</si>
  <si>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</si>
  <si>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</si>
  <si>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</si>
  <si>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</si>
  <si>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</si>
  <si>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</si>
  <si>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</si>
  <si>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</si>
  <si>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</si>
  <si>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</si>
  <si>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</si>
  <si>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</si>
  <si>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</si>
  <si>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</si>
  <si>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</si>
  <si>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</si>
  <si>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</si>
  <si>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</si>
  <si>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</si>
  <si>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</si>
  <si>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</si>
  <si>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</si>
  <si>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</si>
  <si>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</si>
  <si>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</si>
  <si>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</si>
  <si>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</si>
  <si>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</si>
  <si>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</si>
  <si>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</si>
  <si>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</si>
  <si>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</si>
  <si>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</si>
  <si>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</si>
  <si>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</si>
  <si>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</si>
  <si>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</si>
  <si>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</si>
  <si>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</si>
  <si>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</si>
  <si>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</si>
  <si>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</si>
  <si>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</si>
  <si>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</si>
  <si>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</si>
  <si>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</si>
  <si>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</si>
  <si>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</si>
  <si>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</si>
  <si>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</si>
  <si>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</si>
  <si>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</si>
  <si>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</si>
  <si>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</si>
  <si>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</si>
  <si>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</si>
  <si>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</si>
  <si>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</si>
  <si>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</si>
  <si>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</si>
  <si>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</si>
  <si>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</si>
  <si>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</si>
  <si>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</si>
  <si>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</si>
  <si>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</si>
  <si>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</si>
  <si>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</si>
  <si>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</si>
  <si>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</si>
  <si>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</si>
  <si>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</si>
  <si>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</si>
  <si>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</si>
  <si>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</si>
  <si>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</si>
  <si>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</si>
  <si>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</si>
  <si>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</si>
  <si>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</si>
  <si>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</si>
  <si>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</si>
  <si>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</si>
  <si>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</si>
  <si>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</si>
  <si>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</si>
  <si>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</si>
  <si>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</si>
  <si>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</si>
  <si>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</si>
  <si>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</si>
  <si>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</si>
  <si>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</si>
  <si>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</si>
  <si>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</si>
  <si>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</si>
  <si>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</si>
  <si>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</si>
  <si>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</si>
  <si>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</si>
  <si>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</si>
  <si>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</si>
  <si>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</si>
  <si>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</si>
  <si>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</si>
  <si>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</si>
  <si>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</si>
  <si>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</si>
  <si>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</si>
  <si>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</si>
  <si>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</si>
  <si>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</si>
  <si>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</si>
  <si>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</si>
  <si>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</si>
  <si>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</si>
  <si>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</si>
  <si>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</si>
  <si>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</si>
  <si>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</si>
  <si>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</si>
  <si>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</si>
  <si>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</si>
  <si>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</si>
  <si>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</si>
  <si>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</si>
  <si>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</si>
  <si>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</si>
  <si>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</si>
  <si>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</si>
  <si>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</si>
  <si>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</si>
  <si>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</si>
  <si>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</si>
  <si>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</si>
  <si>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</si>
  <si>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</si>
  <si>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</si>
  <si>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</si>
  <si>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</si>
  <si>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</si>
  <si>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</si>
  <si>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</si>
  <si>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</si>
  <si>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</si>
  <si>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</si>
  <si>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</si>
  <si>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</si>
  <si>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</si>
  <si>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</si>
  <si>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</si>
  <si>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</si>
  <si>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</si>
  <si>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</si>
  <si>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</si>
  <si>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</si>
  <si>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</si>
  <si>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</si>
  <si>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</si>
  <si>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</si>
  <si>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</si>
  <si>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</si>
  <si>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</si>
  <si>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</si>
  <si>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</si>
  <si>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</si>
  <si>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</si>
  <si>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</si>
  <si>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</si>
  <si>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</si>
  <si>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</si>
  <si>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</si>
  <si>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</si>
  <si>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</si>
  <si>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</si>
  <si>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</si>
  <si>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</si>
  <si>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</si>
  <si>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</si>
  <si>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</si>
  <si>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</si>
  <si>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</si>
  <si>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</si>
  <si>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</si>
  <si>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</si>
  <si>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</si>
  <si>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</si>
  <si>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</si>
  <si>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</si>
  <si>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</si>
  <si>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</si>
  <si>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</si>
  <si>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</si>
  <si>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</si>
  <si>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</si>
  <si>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</si>
  <si>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</si>
  <si>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</si>
  <si>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</si>
  <si>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</si>
  <si>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</si>
  <si>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</si>
  <si>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</si>
  <si>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</si>
  <si>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</si>
  <si>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</si>
  <si>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</si>
  <si>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</si>
  <si>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</si>
  <si>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</si>
  <si>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</si>
  <si>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</si>
  <si>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</si>
  <si>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</si>
  <si>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</si>
  <si>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</si>
  <si>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</si>
  <si>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</si>
  <si>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</si>
  <si>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</si>
  <si>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</si>
  <si>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</si>
  <si>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</si>
  <si>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</si>
  <si>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</si>
  <si>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</si>
  <si>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PCM-20251103-00001232</t>
  </si>
  <si>
    <t>Emergency</t>
  </si>
  <si>
    <t>EM team need 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</si>
  <si>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</si>
  <si>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</si>
  <si>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</si>
  <si>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</si>
  <si>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</si>
  <si>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</si>
  <si>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</si>
  <si>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</si>
  <si>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</si>
  <si>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</si>
  <si>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</si>
  <si>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</si>
  <si>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</si>
  <si>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</si>
  <si>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</si>
  <si>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</si>
  <si>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</si>
  <si>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</si>
  <si>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</si>
  <si>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</si>
  <si>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</si>
  <si>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</si>
  <si>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</si>
  <si>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</si>
  <si>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</si>
  <si>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</si>
  <si>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</si>
  <si>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</si>
  <si>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</si>
  <si>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</si>
  <si>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</si>
  <si>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</si>
  <si>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</si>
  <si>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</si>
  <si>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</si>
  <si>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</si>
  <si>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</si>
  <si>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</si>
  <si>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</si>
  <si>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</si>
  <si>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</si>
  <si>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</si>
  <si>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</si>
  <si>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</si>
  <si>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</si>
  <si>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</si>
  <si>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</si>
  <si>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</si>
  <si>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</si>
  <si>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</si>
  <si>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</si>
  <si>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</si>
  <si>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</si>
  <si>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</si>
  <si>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</si>
  <si>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</si>
  <si>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</si>
  <si>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</si>
  <si>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</si>
  <si>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</si>
  <si>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</si>
  <si>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</si>
  <si>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</si>
  <si>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</si>
  <si>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</si>
  <si>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</si>
  <si>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</si>
  <si>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</si>
  <si>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</si>
  <si>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</si>
  <si>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</si>
  <si>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</si>
  <si>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</si>
  <si>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</si>
  <si>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</si>
  <si>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</si>
  <si>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</si>
  <si>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</si>
  <si>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</si>
  <si>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</si>
  <si>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</si>
  <si>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</si>
  <si>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</si>
  <si>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</si>
  <si>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PCM-20251103-00001251</t>
  </si>
  <si>
    <t>ETA 50 min</t>
  </si>
  <si>
    <t>PCM-20251103-00001060</t>
  </si>
  <si>
    <t>access issue site located inside military base</t>
  </si>
  <si>
    <t xml:space="preserve"> PCM-20250215-00000830 </t>
  </si>
  <si>
    <t>LTE site still down and  site located in aramco area access issue need special permission</t>
  </si>
  <si>
    <t>PCM-20251103-00000893</t>
  </si>
  <si>
    <t>Sceco cut of at area and team save Hub site USMD0698</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</si>
  <si>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</si>
  <si>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</si>
  <si>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</si>
  <si>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</si>
  <si>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</si>
  <si>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</si>
  <si>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PCM-20251103-00001193</t>
  </si>
  <si>
    <t>EM Team at site checking</t>
  </si>
  <si>
    <t>PCM-20251103-00001277</t>
  </si>
  <si>
    <t>EM Team on the way ETA: 40 Mins</t>
  </si>
  <si>
    <t>PCM-20251103-00001105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</si>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</sst>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6" totalsRowShown="0" headerRowDxfId="174" dataDxfId="173" headerRowBorderDxfId="171" tableBorderDxfId="172" totalsRowBorderDxfId="170">
  <autoFilter ref="A1:L10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7" totalsRowShown="0" headerRowDxfId="157" dataDxfId="156" headerRowBorderDxfId="154" tableBorderDxfId="155" totalsRowBorderDxfId="153">
  <autoFilter ref="A1:CJ1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71" totalsRowShown="0" headerRowDxfId="64" dataDxfId="63" headerRowBorderDxfId="61" tableBorderDxfId="62">
  <autoFilter ref="A1:L107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1" totalsRowShown="0" headerRowDxfId="31" dataDxfId="30" headerRowBorderDxfId="28" tableBorderDxfId="29">
  <autoFilter ref="A1:L3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3" totalsRowShown="0" headerRowDxfId="15" dataDxfId="14" headerRowBorderDxfId="12" tableBorderDxfId="13">
  <autoFilter ref="A1:L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301.71338078703411</v>
      </c>
      <c r="H2" s="77">
        <v>45662.943402777775</v>
      </c>
      <c r="I2" s="60" t="str">
        <f>IFERROR(VLOOKUP(D2,DB!A:F,6,0),"")</f>
        <v>Generator-SG</v>
      </c>
      <c r="J2" s="60" t="str">
        <f>IFERROR(VLOOKUP(D2,DB!A:G,7,0),"")</f>
        <v>Dead</v>
      </c>
      <c r="K2" s="68" t="s">
        <v>39022</v>
      </c>
      <c r="L2" s="66" t="str">
        <f>IFERROR(VLOOKUP(D2,DB!A:I,9,0),"")</f>
        <v>Latis</v>
      </c>
    </row>
    <row r="3" spans="1:15" ht="15" customHeight="1">
      <c r="A3" s="174" t="s">
        <v>39023</v>
      </c>
      <c r="B3" s="133" t="str">
        <f>IFERROR(VLOOKUP(D3,DB!A:K,11,0),"")</f>
        <v>R1</v>
      </c>
      <c r="C3" s="133">
        <v>14</v>
      </c>
      <c r="D3" s="133" t="s">
        <v>18349</v>
      </c>
      <c r="E3" s="134" t="s">
        <v>39024</v>
      </c>
      <c r="F3" s="135">
        <v>45964.623692129629</v>
      </c>
      <c r="G3" s="136">
        <f ca="1">IFERROR(NOW()-F3,"")</f>
        <v>3.8114583330752794E-2</v>
      </c>
      <c r="H3" s="135">
        <v>45964.617442129631</v>
      </c>
      <c r="I3" s="133" t="str">
        <f>IFERROR(VLOOKUP(D3,DB!A:F,6,0),"")</f>
        <v>Generator-SG</v>
      </c>
      <c r="J3" s="133" t="str">
        <f>IFERROR(VLOOKUP(D3,DB!A:G,7,0),"")</f>
        <v>Good</v>
      </c>
      <c r="K3" s="137" t="s">
        <v>39025</v>
      </c>
      <c r="L3" s="138" t="str">
        <f>IFERROR(VLOOKUP(D3,DB!A:I,9,0),"")</f>
        <v>Latis</v>
      </c>
    </row>
    <row r="4" spans="1:15" ht="15" customHeight="1">
      <c r="A4" s="132"/>
      <c r="B4" s="133" t="str">
        <f>IFERROR(VLOOKUP(D4,DB!A:K,11,0),"")</f>
        <v/>
      </c>
      <c r="C4" s="133"/>
      <c r="D4" s="133"/>
      <c r="E4" s="134"/>
      <c r="F4" s="135"/>
      <c r="G4" s="136">
        <f ca="1">IFERROR(NOW()-F4,"")</f>
        <v>45964.66180671296</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45964.66180671296</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45964.66180671296</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45964.66180671296</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45964.66180671296</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45964.66180671296</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45964.66180671296</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45964.66180671296</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45964.66180671296</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45964.66180671296</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45964.66180671296</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45964.66180671296</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45964.66180671296</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45964.66180671296</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45964.66180671296</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45964.66180671296</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45964.66180671296</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45964.66180671296</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45964.66180671296</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45964.66180671296</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45964.66180671296</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45964.66180671296</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45964.66180671296</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45964.66180671296</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45964.66180671296</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45964.66180671296</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45964.66180671296</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45964.66180671296</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45964.66180671296</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45964.66180671296</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45964.66180671296</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45964.66180671296</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45964.66180671296</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45964.66180671296</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45964.66180671296</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45964.66180671296</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45964.66180671296</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45964.66180671296</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45964.66180671296</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45964.66180671296</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45964.66180671296</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45964.66180671296</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45964.66180671296</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45964.66180671296</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45964.66180671296</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45964.66180671296</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45964.66180671296</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45964.66180671296</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45964.66180671296</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45964.66180671296</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45964.66180671296</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45964.66180671296</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45964.66180671296</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45964.66180671296</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45964.66180671296</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45964.66180671296</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45964.66180671296</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45964.66180671296</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45964.66180671296</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45964.66180671296</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45964.66180671296</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45964.66180671296</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45964.66180671296</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45964.66180671296</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45964.66180671296</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45964.66180671296</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45964.66180671296</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45964.66180671296</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45964.66180671296</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45964.66180671296</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45964.66180671296</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45964.66180671296</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45964.66180671296</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45964.66180671296</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45964.66180671296</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45964.66180671296</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45964.66180671296</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45964.66180671296</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45964.66180671296</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45964.66180671296</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45964.66180671296</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45964.66180671296</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45964.66180671296</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45964.66180671296</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45964.66180671296</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45964.66180671296</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45964.66180671296</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45964.66180671296</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45964.66180671296</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45964.66180671296</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45964.66180671296</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45964.66180671296</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45964.66180671296</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45964.66180671296</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45964.66180671296</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45964.66180671296</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45964.66180671296</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45964.66180671296</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45964.66180671296</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45964.66180671296</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45964.66180671296</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45964.66180671296</v>
      </c>
      <c r="H105" s="135"/>
      <c r="I105" s="133" t="str">
        <f>IFERROR(VLOOKUP(D105,DB!A:F,6,0),"")</f>
        <v/>
      </c>
      <c r="J105" s="133" t="str">
        <f>IFERROR(VLOOKUP(D105,DB!A:G,7,0),"")</f>
        <v/>
      </c>
      <c r="K105" s="137"/>
      <c r="L105" s="138" t="str">
        <f>IFERROR(VLOOKUP(D105,DB!A:I,9,0),"")</f>
        <v/>
      </c>
    </row>
    <row r="106" spans="1:12" ht="15" customHeight="1">
      <c r="A106" s="144"/>
      <c r="B106" s="145" t="str">
        <f>IFERROR(VLOOKUP(D106,DB!A:K,11,0),"")</f>
        <v/>
      </c>
      <c r="C106" s="145"/>
      <c r="D106" s="145"/>
      <c r="E106" s="146"/>
      <c r="F106" s="147"/>
      <c r="G106" s="148">
        <f ca="1">IFERROR(NOW()-F106,"")</f>
        <v>45964.66180671296</v>
      </c>
      <c r="H106" s="147"/>
      <c r="I106" s="145" t="str">
        <f>IFERROR(VLOOKUP(D106,DB!A:F,6,0),"")</f>
        <v/>
      </c>
      <c r="J106" s="145" t="str">
        <f>IFERROR(VLOOKUP(D106,DB!A:G,7,0),"")</f>
        <v/>
      </c>
      <c r="K106" s="149"/>
      <c r="L106" s="150" t="str">
        <f>IFERROR(VLOOKUP(D106,DB!A:I,9,0),"")</f>
        <v/>
      </c>
    </row>
  </sheetData>
  <customSheetViews>
    <customSheetView guid="{F6042A99-DD27-4453-835D-0834D95730CC}" filter="1" showAutoFilter="1">
      <pageMargins left="0" right="0" top="0" bottom="0" header="0" footer="0"/>
      <autoFilter ref="B1:M1" xr:uid="{DFCB1DAD-3A24-45F1-BC5A-2D2E41C0987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7"/>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139.66196874999878</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5.9197233796294313</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39110</v>
      </c>
      <c r="B5" s="18" t="str">
        <f>IFERROR(VLOOKUP(D5,DB!A:K,11,0),"")</f>
        <v>R2</v>
      </c>
      <c r="C5" s="18">
        <v>6</v>
      </c>
      <c r="D5" s="18" t="s">
        <v>26182</v>
      </c>
      <c r="E5" s="113" t="s">
        <v>39103</v>
      </c>
      <c r="F5" s="114">
        <v>45964.631504629629</v>
      </c>
      <c r="G5" s="115">
        <f ca="1">IFERROR(NOW()-F5,"-")</f>
        <v>3.0302083330752794E-2</v>
      </c>
      <c r="H5" s="114">
        <v>45964.625393518516</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45964.66180671296</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45964.66180671296</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45964.66180671296</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45964.66180671296</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45964.66180671296</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45964.66180671296</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45964.66180671296</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45964.66180671296</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45964.66180671296</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45964.66180671296</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45964.66180671296</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45964.66180671296</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45964.66180671296</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45964.66180671296</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45964.66180671296</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45964.66180671296</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45964.66180671296</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45964.66180671296</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45964.66180671296</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45964.66180671296</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45964.66180671296</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45964.66180671296</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45964.66180671296</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45964.66180671296</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45964.66180671296</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45964.66180671296</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45964.66180671296</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45964.66180671296</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45964.66180671296</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45964.66180671296</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45964.66180671296</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45964.66180671296</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45964.66180671296</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45964.66180671296</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45964.66180671296</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45964.66180671296</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45964.66180671296</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45964.66180671296</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45964.66180671296</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45964.66180671296</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45964.66180671296</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45964.66180671296</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45964.66180671296</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45964.66180671296</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45964.66180671296</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45964.66180671296</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45964.66180671296</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45964.66180671296</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45964.66180671296</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45964.66180671296</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45964.66180671296</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45964.66180671296</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45964.66180671296</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45964.66180671296</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45964.66180671296</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45964.66180671296</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45964.66180671296</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45964.66180671296</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45964.66180671296</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45964.66180671296</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45964.66180671296</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45964.66180671296</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45964.66180671296</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45964.66180671296</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45964.66180671296</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45964.66180671296</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45964.66180671296</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45964.66180671296</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45964.66180671296</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45964.66180671296</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45964.66180671296</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45964.66180671296</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45964.66180671296</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45964.66180671296</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45964.66180671296</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45964.66180671296</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45964.66180671296</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45964.66180671296</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45964.66180671296</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45964.66180671296</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45964.66180671296</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45964.66180671296</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45964.66180671296</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45964.66180671296</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45964.66180671296</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45964.66180671296</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45964.66180671296</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45964.66180671296</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45964.66180671296</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45964.66180671296</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45964.66180671296</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45964.66180671296</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45964.66180671296</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45964.66180671296</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45964.66180671296</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45964.66180671296</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45964.66180671296</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45964.66180671296</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45964.66180671296</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45964.66180671296</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45964.66180671296</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45964.66180671296</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45964.66180671296</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45964.66180671296</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45964.66180671296</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45964.66180671296</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45964.66180671296</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45964.66180671296</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45964.66180671296</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45964.66180671296</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45964.66180671296</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45964.66180671296</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45964.66180671296</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45964.66180671296</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45964.66180671296</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45964.66180671296</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45964.66180671296</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45964.66180671296</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45964.66180671296</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45964.66180671296</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45964.66180671296</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60"/>
      <c r="B127" s="161" t="str">
        <f>IFERROR(VLOOKUP(D127,DB!A:K,11,0),"")</f>
        <v/>
      </c>
      <c r="C127" s="161"/>
      <c r="D127" s="161"/>
      <c r="E127" s="162"/>
      <c r="F127" s="163"/>
      <c r="G127" s="164">
        <f ca="1">IFERROR(NOW()-F127,"-")</f>
        <v>45964.66180671296</v>
      </c>
      <c r="H127" s="163"/>
      <c r="I127" s="161" t="str">
        <f>IFERROR(VLOOKUP(D127,DB!A:F,6,0),"")</f>
        <v/>
      </c>
      <c r="J127" s="161" t="str">
        <f>IFERROR(VLOOKUP(D127,DB!A:G,7,0),"")</f>
        <v/>
      </c>
      <c r="K127" s="165"/>
      <c r="L127" s="161" t="str">
        <f>IFERROR(VLOOKUP(D127,DB!A:I,9,0),"")</f>
        <v/>
      </c>
      <c r="M127" s="161"/>
      <c r="N127" s="161"/>
      <c r="O127" s="161"/>
      <c r="P127" s="161"/>
      <c r="Q127" s="161"/>
      <c r="R127" s="161"/>
      <c r="S127" s="161"/>
      <c r="T127" s="161"/>
      <c r="U127" s="161"/>
      <c r="V127" s="161"/>
      <c r="W127" s="161"/>
      <c r="X127" s="161"/>
      <c r="Y127" s="161"/>
      <c r="Z127" s="161"/>
      <c r="AA127" s="161"/>
      <c r="AB127" s="161"/>
      <c r="AC127" s="161"/>
      <c r="AD127" s="161"/>
      <c r="AE127" s="161"/>
      <c r="AF127" s="161"/>
      <c r="AG127" s="161"/>
      <c r="AH127" s="161"/>
      <c r="AI127" s="161"/>
      <c r="AJ127" s="161"/>
      <c r="AK127" s="161"/>
      <c r="AL127" s="161"/>
      <c r="AM127" s="161"/>
      <c r="AN127" s="161"/>
      <c r="AO127" s="161"/>
      <c r="AP127" s="161"/>
      <c r="AQ127" s="161"/>
      <c r="AR127" s="161"/>
      <c r="AS127" s="161"/>
      <c r="AT127" s="161"/>
      <c r="AU127" s="161"/>
      <c r="AV127" s="161"/>
      <c r="AW127" s="161"/>
      <c r="AX127" s="161"/>
      <c r="AY127" s="161"/>
      <c r="AZ127" s="161"/>
      <c r="BA127" s="161"/>
      <c r="BB127" s="161"/>
      <c r="BC127" s="161"/>
      <c r="BD127" s="161"/>
      <c r="BE127" s="161"/>
      <c r="BF127" s="161"/>
      <c r="BG127" s="161"/>
      <c r="BH127" s="161"/>
      <c r="BI127" s="161"/>
      <c r="BJ127" s="161"/>
      <c r="BK127" s="161"/>
      <c r="BL127" s="161"/>
      <c r="BM127" s="161"/>
      <c r="BN127" s="161"/>
      <c r="BO127" s="161"/>
      <c r="BP127" s="161"/>
      <c r="BQ127" s="161"/>
      <c r="BR127" s="161"/>
      <c r="BS127" s="161"/>
      <c r="BT127" s="161"/>
      <c r="BU127" s="161"/>
      <c r="BV127" s="161"/>
      <c r="BW127" s="161"/>
      <c r="BX127" s="161"/>
      <c r="BY127" s="161"/>
      <c r="BZ127" s="161"/>
      <c r="CA127" s="161"/>
      <c r="CB127" s="161"/>
      <c r="CC127" s="161"/>
      <c r="CD127" s="161"/>
      <c r="CE127" s="161"/>
      <c r="CF127" s="161"/>
      <c r="CG127" s="161"/>
      <c r="CH127" s="161"/>
      <c r="CI127" s="161"/>
      <c r="CJ127" s="166"/>
    </row>
  </sheetData>
  <dataValidations count="2">
    <dataValidation allowBlank="1" showInputMessage="1" showErrorMessage="1" sqref="E1" xr:uid="{4D935161-CDD3-4592-B877-3FB59C99E142}"/>
    <dataValidation type="list" allowBlank="1" showInputMessage="1" showErrorMessage="1" sqref="E3:E1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71"/>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39112</v>
      </c>
      <c r="B2" s="62" t="str">
        <f>IFERROR(VLOOKUP(D2,DB!A:K,11,0),"")</f>
        <v>R3</v>
      </c>
      <c r="C2" s="18">
        <v>1</v>
      </c>
      <c r="D2" s="18" t="s">
        <v>19361</v>
      </c>
      <c r="E2" s="18" t="s">
        <v>39021</v>
      </c>
      <c r="F2" s="22">
        <v>45964.567245370374</v>
      </c>
      <c r="G2" s="21">
        <f t="shared" ref="G2:G32" ca="1" si="0">IFERROR(NOW()-F2,"-")</f>
        <v>9.4561342586530373E-2</v>
      </c>
      <c r="H2" s="22">
        <v>45964.562164351853</v>
      </c>
      <c r="I2" s="19" t="str">
        <f>IFERROR(VLOOKUP(D2,DB!A:F,6,0),"")</f>
        <v>SCECO</v>
      </c>
      <c r="J2" s="18" t="str">
        <f>IFERROR(VLOOKUP(D2,DB!A:G,7,0),"")</f>
        <v>Dead</v>
      </c>
      <c r="K2" s="46" t="s">
        <v>39113</v>
      </c>
      <c r="L2" s="23" t="str">
        <f>IFERROR(VLOOKUP(D2,DB!A:I,9,0),"")</f>
        <v>Latis</v>
      </c>
    </row>
    <row r="3" spans="1:13" ht="15" customHeight="1">
      <c r="A3" s="19"/>
      <c r="B3" s="62" t="str">
        <f>IFERROR(VLOOKUP(D3,DB!A:K,11,0),"")</f>
        <v/>
      </c>
      <c r="C3" s="18"/>
      <c r="D3" s="18"/>
      <c r="E3" s="18"/>
      <c r="F3" s="20"/>
      <c r="G3" s="21">
        <f t="shared" ca="1" si="0"/>
        <v>45964.66180671296</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45964.66180671296</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45964.66180671296</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45964.66180671296</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45964.66180671296</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45964.66180671296</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45964.66180671296</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45964.66180671296</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45964.66180671296</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45964.66180671296</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45964.66180671296</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45964.66180671296</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45964.66180671296</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45964.66180671296</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45964.66180671296</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45964.66180671296</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45964.66180671296</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45964.66180671296</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45964.66180671296</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45964.66180671296</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45964.66180671296</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45964.66180671296</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45964.66180671296</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45964.66180671296</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45964.66180671296</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45964.66180671296</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45964.66180671296</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45964.66180671296</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45964.66180671296</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45964.66180671296</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ref="G33:G96" ca="1" si="1">IFERROR(NOW()-F33,"-")</f>
        <v>45964.66180671296</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45964.66180671296</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45964.66180671296</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45964.66180671296</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45964.66180671296</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45964.66180671296</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45964.66180671296</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45964.66180671296</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45964.66180671296</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45964.66180671296</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45964.66180671296</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45964.66180671296</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45964.66180671296</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45964.66180671296</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45964.66180671296</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45964.66180671296</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45964.66180671296</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45964.66180671296</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45964.66180671296</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45964.66180671296</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45964.66180671296</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45964.66180671296</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45964.66180671296</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45964.66180671296</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45964.66180671296</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45964.66180671296</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45964.66180671296</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45964.66180671296</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45964.66180671296</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45964.66180671296</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45964.66180671296</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45964.66180671296</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45964.66180671296</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45964.66180671296</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45964.66180671296</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45964.66180671296</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45964.66180671296</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45964.66180671296</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45964.66180671296</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45964.66180671296</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45964.66180671296</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45964.66180671296</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45964.66180671296</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45964.66180671296</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45964.66180671296</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45964.66180671296</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45964.66180671296</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45964.66180671296</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45964.66180671296</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45964.66180671296</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45964.66180671296</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45964.66180671296</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45964.66180671296</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45964.66180671296</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45964.66180671296</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45964.66180671296</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45964.66180671296</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45964.66180671296</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45964.66180671296</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45964.66180671296</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45964.66180671296</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45964.66180671296</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45964.66180671296</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45964.66180671296</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ref="G97:G160" ca="1" si="2">IFERROR(NOW()-F97,"-")</f>
        <v>45964.66180671296</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45964.66180671296</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45964.66180671296</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45964.66180671296</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45964.66180671296</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45964.66180671296</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45964.66180671296</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45964.66180671296</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45964.66180671296</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45964.66180671296</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45964.66180671296</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45964.66180671296</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45964.66180671296</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45964.66180671296</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45964.66180671296</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45964.66180671296</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45964.66180671296</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45964.66180671296</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45964.66180671296</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45964.66180671296</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45964.66180671296</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45964.66180671296</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45964.66180671296</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45964.66180671296</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45964.66180671296</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45964.66180671296</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45964.66180671296</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45964.66180671296</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45964.66180671296</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45964.66180671296</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45964.66180671296</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45964.66180671296</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45964.66180671296</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45964.66180671296</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45964.66180671296</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45964.66180671296</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45964.66180671296</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45964.66180671296</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45964.66180671296</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45964.66180671296</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45964.66180671296</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45964.66180671296</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45964.66180671296</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45964.66180671296</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45964.66180671296</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45964.66180671296</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45964.66180671296</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45964.66180671296</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45964.66180671296</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45964.66180671296</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45964.66180671296</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45964.66180671296</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45964.66180671296</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45964.66180671296</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45964.66180671296</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45964.66180671296</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45964.66180671296</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45964.66180671296</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45964.66180671296</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45964.66180671296</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45964.66180671296</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45964.66180671296</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45964.66180671296</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45964.66180671296</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ref="G161:G224" ca="1" si="3">IFERROR(NOW()-F161,"-")</f>
        <v>45964.66180671296</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45964.66180671296</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45964.66180671296</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45964.66180671296</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45964.66180671296</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45964.66180671296</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45964.66180671296</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45964.66180671296</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45964.66180671296</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45964.66180671296</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45964.66180671296</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45964.66180671296</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45964.66180671296</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45964.66180671296</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45964.66180671296</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45964.66180671296</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45964.66180671296</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45964.66180671296</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45964.66180671296</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45964.66180671296</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45964.66180671296</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45964.66180671296</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45964.66180671296</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45964.66180671296</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45964.66180671296</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45964.66180671296</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45964.66180671296</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45964.66180671296</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45964.66180671296</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45964.66180671296</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45964.66180671296</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45964.66180671296</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45964.66180671296</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45964.66180671296</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45964.66180671296</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45964.66180671296</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45964.66180671296</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45964.66180671296</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45964.66180671296</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45964.66180671296</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45964.66180671296</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45964.66180671296</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45964.66180671296</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45964.66180671296</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45964.66180671296</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45964.66180671296</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45964.66180671296</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45964.66180671296</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45964.66180671296</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45964.66180671296</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45964.66180671296</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45964.66180671296</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45964.66180671296</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45964.66180671296</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45964.66180671296</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45964.66180671296</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45964.66180671296</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45964.66180671296</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45964.66180671296</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45964.66180671296</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45964.66180671296</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45964.66180671296</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45964.66180671296</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45964.66180671296</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ref="G225:G288" ca="1" si="4">IFERROR(NOW()-F225,"-")</f>
        <v>45964.66180671296</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45964.66180671296</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45964.66180671296</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45964.66180671296</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45964.66180671296</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45964.66180671296</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45964.66180671296</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45964.66180671296</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45964.66180671296</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45964.66180671296</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45964.66180671296</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45964.66180671296</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45964.66180671296</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45964.66180671296</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45964.66180671296</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45964.66180671296</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45964.66180671296</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45964.66180671296</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45964.66180671296</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45964.66180671296</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45964.66180671296</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45964.66180671296</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45964.66180671296</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45964.66180671296</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45964.66180671296</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45964.66180671296</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45964.66180671296</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45964.66180671296</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45964.66180671296</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45964.66180671296</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45964.66180671296</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45964.66180671296</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45964.66180671296</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45964.66180671296</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45964.66180671296</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45964.66180671296</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45964.66180671296</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45964.66180671296</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45964.66180671296</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45964.66180671296</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45964.66180671296</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45964.66180671296</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45964.66180671296</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45964.66180671296</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45964.66180671296</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45964.66180671296</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45964.66180671296</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45964.66180671296</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45964.66180671296</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45964.66180671296</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45964.66180671296</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45964.66180671296</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45964.66180671296</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45964.66180671296</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45964.66180671296</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45964.66180671296</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45964.66180671296</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45964.66180671296</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45964.66180671296</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45964.66180671296</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45964.66180671296</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45964.66180671296</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45964.66180671296</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45964.66180671296</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ref="G289:G352" ca="1" si="5">IFERROR(NOW()-F289,"-")</f>
        <v>45964.66180671296</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45964.66180671296</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45964.66180671296</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45964.66180671296</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45964.66180671296</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45964.66180671296</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45964.66180671296</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45964.66180671296</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45964.66180671296</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45964.66180671296</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45964.66180671296</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45964.66180671296</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45964.66180671296</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45964.66180671296</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45964.66180671296</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45964.66180671296</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45964.66180671296</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45964.66180671296</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45964.66180671296</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45964.66180671296</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45964.66180671296</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45964.66180671296</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45964.66180671296</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45964.66180671296</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45964.66180671296</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45964.66180671296</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45964.66180671296</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45964.66180671296</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45964.66180671296</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45964.66180671296</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45964.66180671296</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45964.66180671296</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45964.66180671296</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45964.66180671296</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45964.66180671296</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45964.66180671296</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45964.66180671296</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45964.66180671296</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45964.66180671296</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45964.66180671296</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45964.66180671296</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45964.66180671296</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45964.66180671296</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45964.66180671296</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45964.66180671296</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45964.66180671296</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45964.66180671296</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45964.66180671296</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45964.66180671296</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45964.66180671296</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45964.66180671296</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45964.66180671296</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45964.66180671296</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45964.66180671296</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45964.66180671296</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45964.66180671296</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45964.66180671296</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45964.66180671296</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45964.66180671296</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45964.66180671296</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45964.66180671296</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45964.66180671296</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45964.66180671296</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45964.66180671296</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ref="G353:G416" ca="1" si="6">IFERROR(NOW()-F353,"-")</f>
        <v>45964.66180671296</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45964.66180671296</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45964.66180671296</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45964.66180671296</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45964.66180671296</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45964.66180671296</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45964.66180671296</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45964.66180671296</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45964.66180671296</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45964.66180671296</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45964.66180671296</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45964.66180671296</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45964.66180671296</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45964.66180671296</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45964.66180671296</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45964.66180671296</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45964.66180671296</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45964.66180671296</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45964.66180671296</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45964.66180671296</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45964.66180671296</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45964.66180671296</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45964.66180671296</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45964.66180671296</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45964.66180671296</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45964.66180671296</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45964.66180671296</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45964.66180671296</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45964.66180671296</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45964.66180671296</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45964.66180671296</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45964.66180671296</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45964.66180671296</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45964.66180671296</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45964.66180671296</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45964.66180671296</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45964.66180671296</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45964.66180671296</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45964.66180671296</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45964.66180671296</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45964.66180671296</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45964.66180671296</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45964.66180671296</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45964.66180671296</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45964.66180671296</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45964.66180671296</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45964.66180671296</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45964.66180671296</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45964.66180671296</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45964.66180671296</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45964.66180671296</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45964.66180671296</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45964.66180671296</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45964.66180671296</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45964.66180671296</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45964.66180671296</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45964.66180671296</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45964.66180671296</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45964.66180671296</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45964.66180671296</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45964.66180671296</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45964.66180671296</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45964.66180671296</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45964.66180671296</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ref="G417:G480" ca="1" si="7">IFERROR(NOW()-F417,"-")</f>
        <v>45964.66180671296</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45964.66180671296</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45964.66180671296</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45964.66180671296</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45964.66180671296</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45964.66180671296</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45964.66180671296</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45964.66180671296</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45964.66180671296</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45964.66180671296</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45964.66180671296</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45964.66180671296</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45964.66180671296</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45964.66180671296</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45964.66180671296</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45964.66180671296</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45964.66180671296</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45964.66180671296</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45964.66180671296</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45964.66180671296</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45964.66180671296</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45964.66180671296</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45964.66180671296</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45964.66180671296</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45964.66180671296</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45964.66180671296</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45964.66180671296</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45964.66180671296</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45964.66180671296</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45964.66180671296</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45964.66180671296</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45964.66180671296</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45964.66180671296</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45964.66180671296</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45964.66180671296</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45964.66180671296</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45964.66180671296</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45964.66180671296</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45964.66180671296</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45964.66180671296</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45964.66180671296</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45964.66180671296</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45964.66180671296</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45964.66180671296</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45964.66180671296</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45964.66180671296</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45964.66180671296</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45964.66180671296</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45964.66180671296</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45964.66180671296</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45964.66180671296</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45964.66180671296</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45964.66180671296</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45964.66180671296</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45964.66180671296</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45964.66180671296</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45964.66180671296</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45964.66180671296</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45964.66180671296</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45964.66180671296</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45964.66180671296</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45964.66180671296</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45964.66180671296</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45964.66180671296</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ref="G481:G544" ca="1" si="8">IFERROR(NOW()-F481,"-")</f>
        <v>45964.66180671296</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45964.66180671296</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45964.66180671296</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45964.66180671296</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45964.66180671296</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45964.66180671296</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45964.66180671296</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45964.66180671296</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45964.66180671296</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45964.66180671296</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45964.66180671296</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45964.66180671296</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45964.66180671296</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45964.66180671296</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45964.66180671296</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45964.66180671296</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45964.66180671296</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45964.66180671296</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45964.66180671296</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45964.66180671296</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45964.66180671296</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45964.66180671296</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45964.66180671296</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45964.66180671296</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45964.66180671296</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45964.66180671296</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45964.66180671296</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45964.66180671296</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45964.66180671296</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45964.66180671296</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45964.66180671296</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45964.66180671296</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45964.66180671296</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45964.66180671296</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45964.66180671296</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45964.66180671296</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45964.66180671296</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45964.66180671296</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45964.66180671296</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45964.66180671296</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45964.66180671296</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45964.66180671296</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45964.66180671296</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45964.66180671296</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45964.66180671296</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45964.66180671296</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45964.66180671296</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45964.66180671296</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45964.66180671296</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45964.66180671296</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45964.66180671296</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45964.66180671296</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45964.66180671296</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45964.66180671296</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45964.66180671296</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45964.66180671296</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45964.66180671296</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45964.66180671296</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45964.66180671296</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45964.66180671296</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45964.66180671296</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45964.66180671296</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45964.66180671296</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45964.66180671296</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ref="G545:G608" ca="1" si="9">IFERROR(NOW()-F545,"-")</f>
        <v>45964.66180671296</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45964.66180671296</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45964.66180671296</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45964.66180671296</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45964.66180671296</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45964.66180671296</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45964.66180671296</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45964.66180671296</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45964.66180671296</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45964.66180671296</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45964.66180671296</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45964.66180671296</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45964.66180671296</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45964.66180671296</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45964.66180671296</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45964.66180671296</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45964.66180671296</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45964.66180671296</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45964.66180671296</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45964.66180671296</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45964.66180671296</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45964.66180671296</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45964.66180671296</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45964.66180671296</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45964.66180671296</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45964.66180671296</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45964.66180671296</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45964.66180671296</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45964.66180671296</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45964.66180671296</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45964.66180671296</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45964.66180671296</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45964.66180671296</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45964.66180671296</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45964.66180671296</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45964.66180671296</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45964.66180671296</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45964.66180671296</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45964.66180671296</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45964.66180671296</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45964.66180671296</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45964.66180671296</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45964.66180671296</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45964.66180671296</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45964.66180671296</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45964.66180671296</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45964.66180671296</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45964.66180671296</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45964.66180671296</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45964.66180671296</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45964.66180671296</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45964.66180671296</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45964.66180671296</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45964.66180671296</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45964.66180671296</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45964.66180671296</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45964.66180671296</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45964.66180671296</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45964.66180671296</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45964.66180671296</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45964.66180671296</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45964.66180671296</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45964.66180671296</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45964.66180671296</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ref="G609:G672" ca="1" si="10">IFERROR(NOW()-F609,"-")</f>
        <v>45964.66180671296</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45964.66180671296</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45964.66180671296</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45964.66180671296</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45964.66180671296</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45964.66180671296</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45964.66180671296</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45964.66180671296</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45964.66180671296</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45964.66180671296</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45964.66180671296</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45964.66180671296</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45964.66180671296</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45964.66180671296</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45964.66180671296</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45964.66180671296</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45964.66180671296</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45964.66180671296</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45964.66180671296</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45964.66180671296</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45964.66180671296</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45964.66180671296</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45964.66180671296</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45964.66180671296</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45964.66180671296</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45964.66180671296</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45964.66180671296</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45964.66180671296</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45964.66180671296</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45964.66180671296</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45964.66180671296</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45964.66180671296</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45964.66180671296</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45964.66180671296</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45964.66180671296</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45964.66180671296</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45964.66180671296</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45964.66180671296</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45964.66180671296</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45964.66180671296</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45964.66180671296</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45964.66180671296</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45964.66180671296</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45964.66180671296</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45964.66180671296</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45964.66180671296</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45964.66180671296</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45964.66180671296</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45964.66180671296</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45964.66180671296</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45964.66180671296</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45964.66180671296</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45964.66180671296</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45964.66180671296</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45964.66180671296</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45964.66180671296</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45964.66180671296</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45964.66180671296</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45964.66180671296</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45964.66180671296</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45964.66180671296</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45964.66180671296</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45964.66180671296</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45964.66180671296</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ref="G673:G736" ca="1" si="11">IFERROR(NOW()-F673,"-")</f>
        <v>45964.66180671296</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45964.66180671296</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45964.66180671296</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45964.66180671296</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45964.66180671296</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45964.66180671296</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45964.66180671296</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45964.66180671296</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45964.66180671296</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45964.66180671296</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45964.66180671296</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45964.66180671296</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45964.66180671296</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45964.66180671296</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45964.66180671296</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45964.66180671296</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45964.66180671296</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45964.66180671296</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45964.66180671296</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45964.66180671296</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45964.66180671296</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45964.66180671296</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45964.66180671296</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45964.66180671296</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45964.66180671296</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45964.66180671296</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45964.66180671296</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45964.66180671296</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45964.66180671296</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45964.66180671296</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45964.66180671296</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45964.66180671296</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45964.66180671296</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45964.66180671296</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45964.66180671296</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45964.66180671296</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45964.66180671296</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45964.66180671296</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45964.66180671296</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45964.66180671296</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45964.66180671296</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45964.66180671296</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45964.66180671296</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45964.66180671296</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45964.66180671296</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45964.66180671296</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45964.66180671296</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45964.66180671296</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45964.66180671296</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45964.66180671296</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45964.66180671296</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45964.66180671296</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45964.66180671296</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45964.66180671296</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45964.66180671296</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45964.66180671296</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45964.66180671296</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45964.66180671296</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45964.66180671296</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45964.66180671296</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45964.66180671296</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45964.66180671296</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45964.66180671296</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45964.66180671296</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ref="G737:G800" ca="1" si="12">IFERROR(NOW()-F737,"-")</f>
        <v>45964.66180671296</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45964.66180671296</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45964.66180671296</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45964.66180671296</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45964.66180671296</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45964.66180671296</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45964.66180671296</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45964.66180671296</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45964.66180671296</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45964.66180671296</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45964.66180671296</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45964.66180671296</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45964.66180671296</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45964.66180671296</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45964.66180671296</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45964.66180671296</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45964.66180671296</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45964.66180671296</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45964.66180671296</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45964.66180671296</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45964.66180671296</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45964.66180671296</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45964.66180671296</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45964.66180671296</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45964.66180671296</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45964.66180671296</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45964.66180671296</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45964.66180671296</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45964.66180671296</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45964.66180671296</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45964.66180671296</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45964.66180671296</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45964.66180671296</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45964.66180671296</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45964.66180671296</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45964.66180671296</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45964.66180671296</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45964.66180671296</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45964.66180671296</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45964.66180671296</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45964.66180671296</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45964.66180671296</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45964.66180671296</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45964.66180671296</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45964.66180671296</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45964.66180671296</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45964.66180671296</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45964.66180671296</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45964.66180671296</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45964.66180671296</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45964.66180671296</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45964.66180671296</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45964.66180671296</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45964.66180671296</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45964.66180671296</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45964.66180671296</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45964.66180671296</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45964.66180671296</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45964.66180671296</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45964.66180671296</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45964.66180671296</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45964.66180671296</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45964.66180671296</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45964.66180671296</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ref="G801:G864" ca="1" si="13">IFERROR(NOW()-F801,"-")</f>
        <v>45964.66180671296</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45964.66180671296</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45964.66180671296</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45964.66180671296</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45964.66180671296</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45964.66180671296</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45964.66180671296</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45964.66180671296</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45964.66180671296</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45964.66180671296</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45964.66180671296</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45964.66180671296</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45964.66180671296</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45964.66180671296</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45964.66180671296</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45964.66180671296</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45964.66180671296</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45964.66180671296</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45964.66180671296</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45964.66180671296</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45964.66180671296</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45964.66180671296</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45964.66180671296</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45964.66180671296</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45964.66180671296</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45964.66180671296</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45964.66180671296</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45964.66180671296</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45964.66180671296</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45964.66180671296</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45964.66180671296</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45964.66180671296</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45964.66180671296</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45964.66180671296</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45964.66180671296</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45964.66180671296</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45964.66180671296</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45964.66180671296</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45964.66180671296</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45964.66180671296</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45964.66180671296</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45964.66180671296</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45964.66180671296</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45964.66180671296</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45964.66180671296</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45964.66180671296</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45964.66180671296</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45964.66180671296</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45964.66180671296</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45964.66180671296</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45964.66180671296</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45964.66180671296</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45964.66180671296</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45964.66180671296</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45964.66180671296</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45964.66180671296</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45964.66180671296</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45964.66180671296</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45964.66180671296</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45964.66180671296</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45964.66180671296</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45964.66180671296</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45964.66180671296</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45964.66180671296</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ref="G865:G928" ca="1" si="14">IFERROR(NOW()-F865,"-")</f>
        <v>45964.66180671296</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45964.66180671296</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45964.66180671296</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45964.66180671296</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45964.66180671296</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45964.66180671296</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45964.66180671296</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45964.66180671296</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45964.66180671296</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45964.66180671296</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45964.66180671296</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45964.66180671296</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45964.66180671296</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45964.66180671296</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45964.66180671296</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45964.66180671296</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45964.66180671296</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45964.66180671296</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45964.66180671296</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45964.66180671296</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45964.66180671296</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45964.66180671296</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45964.66180671296</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45964.66180671296</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45964.66180671296</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45964.66180671296</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45964.66180671296</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45964.66180671296</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45964.66180671296</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45964.66180671296</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45964.66180671296</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45964.66180671296</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45964.66180671296</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45964.66180671296</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45964.66180671296</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45964.66180671296</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45964.66180671296</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45964.66180671296</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45964.66180671296</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45964.66180671296</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45964.66180671296</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45964.66180671296</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45964.66180671296</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45964.66180671296</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45964.66180671296</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45964.66180671296</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45964.66180671296</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45964.66180671296</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45964.66180671296</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45964.66180671296</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45964.66180671296</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45964.66180671296</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45964.66180671296</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45964.66180671296</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45964.66180671296</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45964.66180671296</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45964.66180671296</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45964.66180671296</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45964.66180671296</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45964.66180671296</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45964.66180671296</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45964.66180671296</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45964.66180671296</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45964.66180671296</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ref="G929:G992" ca="1" si="15">IFERROR(NOW()-F929,"-")</f>
        <v>45964.66180671296</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45964.66180671296</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45964.66180671296</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45964.66180671296</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45964.66180671296</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45964.66180671296</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45964.66180671296</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45964.66180671296</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45964.66180671296</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45964.66180671296</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45964.66180671296</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45964.66180671296</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45964.66180671296</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45964.66180671296</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45964.66180671296</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45964.66180671296</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45964.66180671296</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45964.66180671296</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45964.66180671296</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45964.66180671296</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45964.66180671296</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45964.66180671296</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45964.66180671296</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45964.66180671296</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45964.66180671296</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45964.66180671296</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45964.66180671296</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45964.66180671296</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45964.66180671296</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45964.66180671296</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45964.66180671296</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45964.66180671296</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45964.66180671296</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45964.66180671296</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45964.66180671296</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45964.66180671296</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45964.66180671296</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45964.66180671296</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45964.66180671296</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45964.66180671296</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45964.66180671296</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45964.66180671296</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45964.66180671296</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45964.66180671296</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45964.66180671296</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45964.66180671296</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45964.66180671296</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45964.66180671296</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45964.66180671296</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45964.66180671296</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45964.66180671296</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45964.66180671296</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45964.66180671296</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45964.66180671296</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45964.66180671296</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45964.66180671296</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45964.66180671296</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45964.66180671296</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45964.66180671296</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45964.66180671296</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45964.66180671296</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45964.66180671296</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45964.66180671296</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45964.66180671296</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ref="G993:G1056" ca="1" si="16">IFERROR(NOW()-F993,"-")</f>
        <v>45964.66180671296</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45964.66180671296</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45964.66180671296</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45964.66180671296</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45964.66180671296</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45964.66180671296</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45964.66180671296</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45964.66180671296</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45964.66180671296</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45964.66180671296</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45964.66180671296</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45964.66180671296</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45964.66180671296</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45964.66180671296</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45964.66180671296</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45964.66180671296</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45964.66180671296</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45964.66180671296</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45964.66180671296</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45964.66180671296</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45964.66180671296</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45964.66180671296</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45964.66180671296</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45964.66180671296</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45964.66180671296</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45964.66180671296</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45964.66180671296</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45964.66180671296</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45964.66180671296</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45964.66180671296</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45964.66180671296</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45964.66180671296</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45964.66180671296</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45964.66180671296</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45964.66180671296</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45964.66180671296</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45964.66180671296</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45964.66180671296</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45964.66180671296</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45964.66180671296</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45964.66180671296</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45964.66180671296</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45964.66180671296</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45964.66180671296</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45964.66180671296</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45964.66180671296</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45964.66180671296</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45964.66180671296</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45964.66180671296</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45964.66180671296</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45964.66180671296</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45964.66180671296</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45964.66180671296</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45964.66180671296</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45964.66180671296</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45964.66180671296</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45964.66180671296</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45964.66180671296</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45964.66180671296</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45964.66180671296</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45964.66180671296</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45964.66180671296</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45964.66180671296</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45964.66180671296</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ref="G1057:G1071" ca="1" si="17">IFERROR(NOW()-F1057,"-")</f>
        <v>45964.66180671296</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45964.66180671296</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45964.66180671296</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45964.66180671296</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45964.66180671296</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45964.66180671296</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45964.66180671296</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45964.66180671296</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45964.66180671296</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7"/>
        <v>45964.66180671296</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45964.66180671296</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45964.66180671296</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45964.66180671296</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45964.66180671296</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45964.66180671296</v>
      </c>
      <c r="H1071" s="22"/>
      <c r="I1071" s="19" t="str">
        <f>IFERROR(VLOOKUP(D1071,DB!A:F,6,0),"")</f>
        <v/>
      </c>
      <c r="J1071" s="18" t="str">
        <f>IFERROR(VLOOKUP(D1071,DB!A:G,7,0),"")</f>
        <v/>
      </c>
      <c r="K1071" s="46"/>
      <c r="L1071" s="23" t="str">
        <f>IFERROR(VLOOKUP(D1071,DB!A:I,9,0),"")</f>
        <v/>
      </c>
    </row>
  </sheetData>
  <dataValidations count="2">
    <dataValidation allowBlank="1" showInputMessage="1" showErrorMessage="1" sqref="E1" xr:uid="{5914219A-CB83-432D-936A-CC0CB6F3982A}"/>
    <dataValidation type="list" allowBlank="1" showInputMessage="1" showErrorMessage="1" sqref="E2:E107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39114</v>
      </c>
      <c r="B2" s="93" t="str">
        <f>IFERROR(VLOOKUP(D2,DB!A:K,11,0),"")</f>
        <v>R4</v>
      </c>
      <c r="C2" s="96">
        <v>1</v>
      </c>
      <c r="D2" s="93" t="s">
        <v>35092</v>
      </c>
      <c r="E2" s="97" t="s">
        <v>39021</v>
      </c>
      <c r="F2" s="98">
        <v>45703.480717592596</v>
      </c>
      <c r="G2" s="99">
        <f ca="1">IFERROR(NOW()-F2,"")</f>
        <v>261.18108912036405</v>
      </c>
      <c r="H2" s="98">
        <v>45703.474768518521</v>
      </c>
      <c r="I2" s="98" t="str">
        <f>IFERROR(VLOOKUP(D2,DB!A:F,6,0),"")</f>
        <v>SCECO</v>
      </c>
      <c r="J2" s="98" t="str">
        <f>IFERROR(VLOOKUP(D2,DB!A:G,7,0),"")</f>
        <v>Dead</v>
      </c>
      <c r="K2" s="100" t="s">
        <v>39115</v>
      </c>
      <c r="L2" s="93" t="str">
        <f>IFERROR(VLOOKUP(D2,DB!A:I,9,0),"")</f>
        <v>Latis</v>
      </c>
    </row>
    <row r="3" spans="1:16" ht="15" customHeight="1">
      <c r="A3" s="118" t="s">
        <v>39116</v>
      </c>
      <c r="B3" s="118" t="str">
        <f>IFERROR(VLOOKUP(D3,DB!A:K,11,0),"")</f>
        <v>R4</v>
      </c>
      <c r="C3" s="119">
        <v>1</v>
      </c>
      <c r="D3" s="120" t="s">
        <v>34987</v>
      </c>
      <c r="E3" s="97" t="s">
        <v>39021</v>
      </c>
      <c r="F3" s="122">
        <v>45964.501388888886</v>
      </c>
      <c r="G3" s="123">
        <f ca="1">IFERROR(NOW()-F3,"")</f>
        <v>0.1604178240741021</v>
      </c>
      <c r="H3" s="122">
        <v>45964.485972222225</v>
      </c>
      <c r="I3" s="118" t="str">
        <f>IFERROR(VLOOKUP(D3,DB!A:F,6,0),"")</f>
        <v>SCECO</v>
      </c>
      <c r="J3" s="118" t="str">
        <f>IFERROR(VLOOKUP(D3,DB!A:G,7,0),"")</f>
        <v>Vandalized</v>
      </c>
      <c r="K3" s="124" t="s">
        <v>39117</v>
      </c>
      <c r="L3" s="120" t="str">
        <f>IFERROR(VLOOKUP(D3,DB!A:I,9,0),"")</f>
        <v>Latis</v>
      </c>
    </row>
    <row r="4" spans="1:16" ht="15" customHeight="1">
      <c r="A4" s="118"/>
      <c r="B4" s="118" t="str">
        <f>IFERROR(VLOOKUP(D4,DB!A:K,11,0),"")</f>
        <v/>
      </c>
      <c r="C4" s="119"/>
      <c r="D4" s="93"/>
      <c r="E4" s="97"/>
      <c r="F4" s="122"/>
      <c r="G4" s="123">
        <f ca="1">IFERROR(NOW()-F4,"")</f>
        <v>45964.66180671296</v>
      </c>
      <c r="H4" s="122"/>
      <c r="I4" s="118" t="str">
        <f>IFERROR(VLOOKUP(D4,DB!A:F,6,0),"")</f>
        <v/>
      </c>
      <c r="J4" s="118" t="str">
        <f>IFERROR(VLOOKUP(D4,DB!A:G,7,0),"")</f>
        <v/>
      </c>
      <c r="K4" s="124"/>
      <c r="L4" s="120" t="str">
        <f>IFERROR(VLOOKUP(D4,DB!A:I,9,0),"")</f>
        <v/>
      </c>
    </row>
    <row r="5" spans="1:16" ht="15" customHeight="1">
      <c r="A5" s="118"/>
      <c r="B5" s="118" t="str">
        <f>IFERROR(VLOOKUP(D5,DB!A:K,11,0),"")</f>
        <v/>
      </c>
      <c r="C5" s="119"/>
      <c r="D5" s="120"/>
      <c r="E5" s="97"/>
      <c r="F5" s="122"/>
      <c r="G5" s="123">
        <f ca="1">IFERROR(NOW()-F5,"")</f>
        <v>45964.66180671296</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45964.66180671296</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45964.66180671296</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45964.66180671296</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c r="F9" s="122"/>
      <c r="G9" s="123">
        <f ca="1">IFERROR(NOW()-F9,"")</f>
        <v>45964.66180671296</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121"/>
      <c r="F10" s="122"/>
      <c r="G10" s="123">
        <f ca="1">IFERROR(NOW()-F10,"")</f>
        <v>45964.66180671296</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93"/>
      <c r="E11" s="121"/>
      <c r="F11" s="122"/>
      <c r="G11" s="123">
        <f ca="1">IFERROR(NOW()-F11,"")</f>
        <v>45964.66180671296</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121"/>
      <c r="F12" s="122"/>
      <c r="G12" s="123">
        <f ca="1">IFERROR(NOW()-F12,"")</f>
        <v>45964.66180671296</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121"/>
      <c r="F13" s="122"/>
      <c r="G13" s="123">
        <f ca="1">IFERROR(NOW()-F13,"")</f>
        <v>45964.66180671296</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121"/>
      <c r="F14" s="122"/>
      <c r="G14" s="123">
        <f ca="1">IFERROR(NOW()-F14,"")</f>
        <v>45964.66180671296</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93"/>
      <c r="E15" s="121"/>
      <c r="F15" s="122"/>
      <c r="G15" s="123">
        <f ca="1">IFERROR(NOW()-F15,"")</f>
        <v>45964.66180671296</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45964.66180671296</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45964.66180671296</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45964.66180671296</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45964.66180671296</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45964.66180671296</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121"/>
      <c r="F21" s="122"/>
      <c r="G21" s="123">
        <f ca="1">IFERROR(NOW()-F21,"")</f>
        <v>45964.66180671296</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45964.66180671296</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45964.66180671296</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45964.66180671296</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45964.66180671296</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45964.66180671296</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45964.66180671296</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75" t="s">
        <v>31770</v>
      </c>
      <c r="E28" s="121"/>
      <c r="F28" s="122"/>
      <c r="G28" s="123">
        <f ca="1">IFERROR(NOW()-F28,"")</f>
        <v>45964.66180671296</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45964.66180671296</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45964.66180671296</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45964.66180671296</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45964.66180671296</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45964.66180671296</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45964.66180671296</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45964.66180671296</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45964.66180671296</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45964.66180671296</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45964.66180671296</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45964.66180671296</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45964.66180671296</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45964.66180671296</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45964.66180671296</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45964.66180671296</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45964.66180671296</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45964.66180671296</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45964.66180671296</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45964.66180671296</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45964.66180671296</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45964.66180671296</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45964.66180671296</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45964.66180671296</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45964.66180671296</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45964.66180671296</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45964.66180671296</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45964.66180671296</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45964.66180671296</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45964.66180671296</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45964.66180671296</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45964.66180671296</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45964.66180671296</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45964.66180671296</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45964.66180671296</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45964.66180671296</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45964.66180671296</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45964.66180671296</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45964.66180671296</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45964.66180671296</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45964.66180671296</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45964.66180671296</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45964.66180671296</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45964.66180671296</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45964.66180671296</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45964.66180671296</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45964.66180671296</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45964.66180671296</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45964.66180671296</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45964.66180671296</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45964.66180671296</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45964.66180671296</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45964.66180671296</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45964.66180671296</v>
      </c>
      <c r="H81" s="122"/>
      <c r="I81" s="118" t="str">
        <f>IFERROR(VLOOKUP(D81,DB!A:F,6,0),"")</f>
        <v/>
      </c>
      <c r="J81" s="118" t="str">
        <f>IFERROR(VLOOKUP(D81,DB!A:G,7,0),"")</f>
        <v/>
      </c>
      <c r="K81" s="124"/>
      <c r="L81" s="120" t="str">
        <f>IFERROR(VLOOKUP(D81,DB!A:I,9,0),"")</f>
        <v/>
      </c>
    </row>
    <row r="82" spans="1:12" ht="15" customHeight="1">
      <c r="A82" s="125"/>
      <c r="B82" s="125" t="str">
        <f>IFERROR(VLOOKUP(D82,DB!A:K,11,0),"")</f>
        <v/>
      </c>
      <c r="C82" s="126"/>
      <c r="D82" s="127"/>
      <c r="E82" s="128"/>
      <c r="F82" s="129"/>
      <c r="G82" s="130">
        <f ca="1">IFERROR(NOW()-F82,"")</f>
        <v>45964.66180671296</v>
      </c>
      <c r="H82" s="129"/>
      <c r="I82" s="125" t="str">
        <f>IFERROR(VLOOKUP(D82,DB!A:F,6,0),"")</f>
        <v/>
      </c>
      <c r="J82" s="125" t="str">
        <f>IFERROR(VLOOKUP(D82,DB!A:G,7,0),"")</f>
        <v/>
      </c>
      <c r="K82" s="131"/>
      <c r="L82" s="127" t="str">
        <f>IFERROR(VLOOKUP(D82,DB!A:I,9,0),"")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K6" sqref="K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39118</v>
      </c>
      <c r="B2" s="37" t="str">
        <f>IFERROR(VLOOKUP(D2,DB!A:K,11,0),"")</f>
        <v>R5</v>
      </c>
      <c r="C2" s="37">
        <v>3</v>
      </c>
      <c r="D2" s="117" t="s">
        <v>36011</v>
      </c>
      <c r="E2" s="37" t="s">
        <v>39021</v>
      </c>
      <c r="F2" s="38">
        <v>45891.832060185188</v>
      </c>
      <c r="G2" s="143">
        <f ca="1">IFERROR(NOW()-F2,"")</f>
        <v>72.829746527771931</v>
      </c>
      <c r="H2" s="38">
        <v>45891.790393518517</v>
      </c>
      <c r="I2" s="37" t="str">
        <f>IFERROR(VLOOKUP(D2,DB!A:F,6,0),"")</f>
        <v>Generator-SG</v>
      </c>
      <c r="J2" s="37" t="str">
        <f>IFERROR(VLOOKUP(D2,DB!A:G,7,0),"")</f>
        <v>Vandalized</v>
      </c>
      <c r="K2" s="37" t="s">
        <v>39119</v>
      </c>
      <c r="L2" s="37" t="str">
        <f>IFERROR(VLOOKUP(D2,DB!A:I,9,0),"")</f>
        <v>Latis</v>
      </c>
      <c r="M2" s="116"/>
    </row>
    <row r="3" spans="1:13" ht="30.75">
      <c r="A3" s="37" t="s">
        <v>39120</v>
      </c>
      <c r="B3" s="37" t="str">
        <f>IFERROR(VLOOKUP(D3,DB!A:K,11,0),"")</f>
        <v>R5</v>
      </c>
      <c r="C3" s="37">
        <v>1</v>
      </c>
      <c r="D3" s="37" t="s">
        <v>33268</v>
      </c>
      <c r="E3" s="37" t="s">
        <v>39103</v>
      </c>
      <c r="F3" s="38">
        <v>45926.188877314817</v>
      </c>
      <c r="G3" s="143">
        <f t="shared" ref="G3" ca="1" si="0">IFERROR(NOW()-F3,"")</f>
        <v>38.472929398143606</v>
      </c>
      <c r="H3" s="38">
        <v>45926.158159722225</v>
      </c>
      <c r="I3" s="37" t="str">
        <f>IFERROR(VLOOKUP(D3,DB!A:F,6,0),"")</f>
        <v>SCECO</v>
      </c>
      <c r="J3" s="37" t="str">
        <f>IFERROR(VLOOKUP(D3,DB!A:G,7,0),"")</f>
        <v>Good</v>
      </c>
      <c r="K3" s="37" t="s">
        <v>39121</v>
      </c>
      <c r="L3" s="37" t="str">
        <f>IFERROR(VLOOKUP(D3,DB!A:I,9,0),"")</f>
        <v>Latis</v>
      </c>
      <c r="M3" s="116"/>
    </row>
    <row r="4" spans="1:13" ht="48" customHeight="1">
      <c r="A4" s="151" t="s">
        <v>39122</v>
      </c>
      <c r="B4" s="151" t="str">
        <f>IFERROR(VLOOKUP(D4,DB!A:K,11,0),"")</f>
        <v>R5</v>
      </c>
      <c r="C4" s="151">
        <v>1</v>
      </c>
      <c r="D4" s="151" t="s">
        <v>34758</v>
      </c>
      <c r="E4" s="151" t="s">
        <v>39103</v>
      </c>
      <c r="F4" s="152">
        <v>45948.661111111112</v>
      </c>
      <c r="G4" s="153">
        <f ca="1">IFERROR(NOW()-F4,"")</f>
        <v>16.000695601847838</v>
      </c>
      <c r="H4" s="152">
        <v>45948.661111111112</v>
      </c>
      <c r="I4" s="151" t="str">
        <f>IFERROR(VLOOKUP(D4,DB!A:F,6,0),"")</f>
        <v>SCECO</v>
      </c>
      <c r="J4" s="151" t="str">
        <f>IFERROR(VLOOKUP(D4,DB!A:G,7,0),"")</f>
        <v>Dead</v>
      </c>
      <c r="K4" s="151" t="s">
        <v>39123</v>
      </c>
      <c r="L4" s="151" t="str">
        <f>IFERROR(VLOOKUP(D4,DB!A:I,9,0),"")</f>
        <v>Latis</v>
      </c>
    </row>
    <row r="5" spans="1:13" ht="15">
      <c r="A5" s="151" t="s">
        <v>39124</v>
      </c>
      <c r="B5" s="151" t="str">
        <f>IFERROR(VLOOKUP(D5,DB!A:K,11,0),"")</f>
        <v>R5</v>
      </c>
      <c r="C5" s="151">
        <v>4</v>
      </c>
      <c r="D5" s="151" t="s">
        <v>33427</v>
      </c>
      <c r="E5" s="151" t="s">
        <v>39021</v>
      </c>
      <c r="F5" s="152">
        <v>45964.61383101852</v>
      </c>
      <c r="G5" s="153">
        <f ca="1">IFERROR(NOW()-F5,"")</f>
        <v>4.7975694440538064E-2</v>
      </c>
      <c r="H5" s="152">
        <v>45964.592997685184</v>
      </c>
      <c r="I5" s="151" t="str">
        <f>IFERROR(VLOOKUP(D5,DB!A:F,6,0),"")</f>
        <v>SCECO</v>
      </c>
      <c r="J5" s="151" t="str">
        <f>IFERROR(VLOOKUP(D5,DB!A:G,7,0),"")</f>
        <v>Vandalized</v>
      </c>
      <c r="K5" s="151" t="s">
        <v>39125</v>
      </c>
      <c r="L5" s="151" t="str">
        <f>IFERROR(VLOOKUP(D5,DB!A:I,9,0),"")</f>
        <v>Latis</v>
      </c>
    </row>
    <row r="6" spans="1:13" ht="15">
      <c r="A6" s="151" t="s">
        <v>39126</v>
      </c>
      <c r="B6" s="151" t="str">
        <f>IFERROR(VLOOKUP(D6,DB!A:K,11,0),"")</f>
        <v>R5</v>
      </c>
      <c r="C6" s="151">
        <v>1</v>
      </c>
      <c r="D6" s="151" t="s">
        <v>36997</v>
      </c>
      <c r="E6" s="151" t="s">
        <v>39021</v>
      </c>
      <c r="F6" s="152">
        <v>45964.641006944446</v>
      </c>
      <c r="G6" s="153">
        <f ca="1">IFERROR(NOW()-F6,"")</f>
        <v>2.0799768513825256E-2</v>
      </c>
      <c r="H6" s="152">
        <v>45964.635451388887</v>
      </c>
      <c r="I6" s="151" t="str">
        <f>IFERROR(VLOOKUP(D6,DB!A:F,6,0),"")</f>
        <v>Generator-SG</v>
      </c>
      <c r="J6" s="151" t="str">
        <f>IFERROR(VLOOKUP(D6,DB!A:G,7,0),"")</f>
        <v>Vandalized</v>
      </c>
      <c r="K6" s="151" t="s">
        <v>39127</v>
      </c>
      <c r="L6" s="151" t="str">
        <f>IFERROR(VLOOKUP(D6,DB!A:I,9,0),"")</f>
        <v>Latis</v>
      </c>
    </row>
    <row r="7" spans="1:13" ht="15">
      <c r="A7" s="151"/>
      <c r="B7" s="151" t="str">
        <f>IFERROR(VLOOKUP(D7,DB!A:K,11,0),"")</f>
        <v/>
      </c>
      <c r="C7" s="151"/>
      <c r="D7" s="151"/>
      <c r="E7" s="151"/>
      <c r="F7" s="152"/>
      <c r="G7" s="153">
        <f ca="1">IFERROR(NOW()-F7,"")</f>
        <v>45964.66180671296</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45964.66180671296</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45964.66180671296</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45964.66180671296</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45964.66180671296</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45964.66180671296</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45964.66180671296</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45964.66180671296</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45964.66180671296</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45964.66180671296</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45964.66180671296</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45964.66180671296</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45964.66180671296</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45964.66180671296</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45964.66180671296</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45964.66180671296</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45964.66180671296</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45964.66180671296</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45964.66180671296</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45964.66180671296</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45964.66180671296</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45964.66180671296</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45964.66180671296</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45964.66180671296</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45964.66180671296</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45964.66180671296</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45964.66180671296</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45964.66180671296</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45964.66180671296</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45964.66180671296</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45964.66180671296</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45964.66180671296</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45964.66180671296</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45964.66180671296</v>
      </c>
      <c r="H40" s="152"/>
      <c r="I40" s="151" t="str">
        <f>IFERROR(VLOOKUP(D40,DB!A:F,6,0),"")</f>
        <v/>
      </c>
      <c r="J40" s="151" t="str">
        <f>IFERROR(VLOOKUP(D40,DB!A:G,7,0),"")</f>
        <v/>
      </c>
      <c r="K40" s="151"/>
      <c r="L40" s="151" t="str">
        <f>IFERROR(VLOOKUP(D40,DB!A:I,9,0),"")</f>
        <v/>
      </c>
    </row>
    <row r="41" spans="1:12" ht="15">
      <c r="A41" s="157"/>
      <c r="B41" s="157" t="str">
        <f>IFERROR(VLOOKUP(D41,DB!A:K,11,0),"")</f>
        <v/>
      </c>
      <c r="C41" s="157"/>
      <c r="D41" s="157"/>
      <c r="E41" s="157"/>
      <c r="F41" s="158"/>
      <c r="G41" s="159">
        <f ca="1">IFERROR(NOW()-F41,"")</f>
        <v>45964.66180671296</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45964.66180671296</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45964.66180671296</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45964.66180671296</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45964.66180671296</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45964.66180671296</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45964.66180671296</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45964.66180671296</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45964.66180671296</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45964.66180671296</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45964.66180671296</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45964.66180671296</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45964.66180671296</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45964.66180671296</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45964.66180671296</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45964.66180671296</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45964.66180671296</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45964.66180671296</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45964.66180671296</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45964.66180671296</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45964.66180671296</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45964.66180671296</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45964.66180671296</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45964.66180671296</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45964.66180671296</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45964.66180671296</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45964.66180671296</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45964.66180671296</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45964.66180671296</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45964.66180671296</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45964.66180671296</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45964.66180671296</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45964.66180671296</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45964.66180671296</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45964.66180671296</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45964.66180671296</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45964.66180671296</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45964.66180671296</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45964.66180671296</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45964.66180671296</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45964.66180671296</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45964.66180671296</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45964.66180671296</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45964.66180671296</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45964.66180671296</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45964.66180671296</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45964.66180671296</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45964.66180671296</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45964.66180671296</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45964.66180671296</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45964.66180671296</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45964.66180671296</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45964.66180671296</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45964.66180671296</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45964.66180671296</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45964.66180671296</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45964.66180671296</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45964.66180671296</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45964.66180671296</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45964.66180671296</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45964.66180671296</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45964.66180671296</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45964.66180671296</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45964.66180671296</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45964.66180671296</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45964.66180671296</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45964.66180671296</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45964.66180671296</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45964.66180671296</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45964.66180671296</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45964.66180671296</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45964.66180671296</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45964.66180671296</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45964.66180671296</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45964.66180671296</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45964.66180671296</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45964.66180671296</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45964.66180671296</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45964.66180671296</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45964.66180671296</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45964.66180671296</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45964.66180671296</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45964.66180671296</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45964.66180671296</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45964.66180671296</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45964.66180671296</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45964.66180671296</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45964.66180671296</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45964.66180671296</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45964.66180671296</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45964.66180671296</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45964.66180671296</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45964.66180671296</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45964.66180671296</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45964.66180671296</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45964.66180671296</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45964.66180671296</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45964.66180671296</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45964.66180671296</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45964.66180671296</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45964.66180671296</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45964.66180671296</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45964.66180671296</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45964.66180671296</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45964.66180671296</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45964.66180671296</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45964.66180671296</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45964.66180671296</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45964.66180671296</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45964.66180671296</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45964.66180671296</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45964.66180671296</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45964.66180671296</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45964.66180671296</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45964.66180671296</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45964.66180671296</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45964.66180671296</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45964.66180671296</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45964.66180671296</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45964.66180671296</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45964.66180671296</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45964.66180671296</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45964.66180671296</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45964.66180671296</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45964.66180671296</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45964.66180671296</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45964.66180671296</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45964.66180671296</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45964.66180671296</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45964.66180671296</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45964.66180671296</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45964.66180671296</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45964.66180671296</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45964.66180671296</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45964.66180671296</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45964.66180671296</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45964.66180671296</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45964.66180671296</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45964.66180671296</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45964.66180671296</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45964.66180671296</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45964.66180671296</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45964.66180671296</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45964.66180671296</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45964.66180671296</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45964.66180671296</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45964.66180671296</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45964.66180671296</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45964.66180671296</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45964.66180671296</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45964.66180671296</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45964.66180671296</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45964.66180671296</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45964.66180671296</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45964.66180671296</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45964.66180671296</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45964.66180671296</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45964.66180671296</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45964.66180671296</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45964.66180671296</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45964.66180671296</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45964.66180671296</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45964.66180671296</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45964.66180671296</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45964.66180671296</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45964.66180671296</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45964.66180671296</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45964.66180671296</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45964.66180671296</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45964.66180671296</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45964.66180671296</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45964.66180671296</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45964.66180671296</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45964.66180671296</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45964.66180671296</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45964.66180671296</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45964.66180671296</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45964.66180671296</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45964.66180671296</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45964.66180671296</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45964.66180671296</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45964.66180671296</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45964.66180671296</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45964.66180671296</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45964.66180671296</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45964.66180671296</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45964.66180671296</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45964.66180671296</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45964.66180671296</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45964.66180671296</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45964.66180671296</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45964.66180671296</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45964.66180671296</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45964.66180671296</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45964.66180671296</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45964.66180671296</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45964.66180671296</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45964.66180671296</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45964.66180671296</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45964.66180671296</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45964.66180671296</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45964.66180671296</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45964.66180671296</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45964.66180671296</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45964.66180671296</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45964.66180671296</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45964.66180671296</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45964.66180671296</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45964.66180671296</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45964.66180671296</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45964.66180671296</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45964.66180671296</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45964.66180671296</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45964.66180671296</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45964.66180671296</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45964.66180671296</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45964.66180671296</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45964.66180671296</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45964.66180671296</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45964.66180671296</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45964.66180671296</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45964.66180671296</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45964.66180671296</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45964.66180671296</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45964.66180671296</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45964.66180671296</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45964.66180671296</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45964.66180671296</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45964.66180671296</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45964.66180671296</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45964.66180671296</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45964.66180671296</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45964.66180671296</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45964.66180671296</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45964.66180671296</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45964.66180671296</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45964.66180671296</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45964.66180671296</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45964.66180671296</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45964.66180671296</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45964.66180671296</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45964.66180671296</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45964.66180671296</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45964.66180671296</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45964.66180671296</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45964.66180671296</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45964.66180671296</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45964.66180671296</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45964.66180671296</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45964.66180671296</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45964.66180671296</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45964.66180671296</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45964.66180671296</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45964.66180671296</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45964.66180671296</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45964.66180671296</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45964.66180671296</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45964.66180671296</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45964.66180671296</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45964.66180671296</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45964.66180671296</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45964.66180671296</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45964.66180671296</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45964.66180671296</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45964.66180671296</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45964.66180671296</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45964.66180671296</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45964.66180671296</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45964.66180671296</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45964.66180671296</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45964.66180671296</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45964.66180671296</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45964.66180671296</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45964.66180671296</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45964.66180671296</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45964.66180671296</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45964.66180671296</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45964.66180671296</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45964.66180671296</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45964.66180671296</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45964.66180671296</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45964.66180671296</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45964.66180671296</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45964.66180671296</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45964.66180671296</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45964.66180671296</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45964.66180671296</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45964.66180671296</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45964.66180671296</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45964.66180671296</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45964.66180671296</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45964.66180671296</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45964.66180671296</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45964.66180671296</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45964.66180671296</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45964.66180671296</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45964.66180671296</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45964.66180671296</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45964.66180671296</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45964.66180671296</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45964.66180671296</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45964.66180671296</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45964.66180671296</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45964.66180671296</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45964.66180671296</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45964.66180671296</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45964.66180671296</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45964.66180671296</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45964.66180671296</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45964.66180671296</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45964.66180671296</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45964.66180671296</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45964.66180671296</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45964.66180671296</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45964.66180671296</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45964.66180671296</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45964.66180671296</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45964.66180671296</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45964.66180671296</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45964.66180671296</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45964.66180671296</v>
      </c>
      <c r="H361" s="158"/>
      <c r="I361" s="157" t="str">
        <f>IFERROR(VLOOKUP(D361,DB!A:F,6,0),"")</f>
        <v/>
      </c>
      <c r="J361" s="157" t="str">
        <f>IFERROR(VLOOKUP(D361,DB!A:G,7,0),"")</f>
        <v/>
      </c>
      <c r="K361" s="157"/>
      <c r="L361" s="157" t="str">
        <f>IFERROR(VLOOKUP(D361,DB!A:I,9,0),"")</f>
        <v/>
      </c>
    </row>
    <row r="362" spans="1:12" ht="15"/>
    <row r="363" spans="1:12" ht="15"/>
    <row r="364" spans="1:12" ht="15"/>
    <row r="365" spans="1:12" ht="15"/>
    <row r="366" spans="1:12" ht="15"/>
    <row r="367" spans="1:12" ht="15"/>
    <row r="368" spans="1:12"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71" ht="15"/>
    <row r="472" ht="15"/>
    <row r="474" ht="15"/>
    <row r="475" ht="15"/>
    <row r="476" ht="15"/>
    <row r="477" ht="15"/>
    <row r="479" ht="15"/>
    <row r="480" ht="15"/>
    <row r="487" ht="15"/>
    <row r="488" ht="15"/>
    <row r="489" ht="15"/>
    <row r="490" ht="15"/>
    <row r="491" ht="15"/>
    <row r="492" ht="15"/>
    <row r="495" ht="15"/>
    <row r="496" ht="15"/>
    <row r="497" ht="15"/>
    <row r="498" ht="15"/>
    <row r="499" ht="15"/>
    <row r="500" ht="15"/>
    <row r="501" ht="15"/>
    <row r="502" ht="15"/>
    <row r="503" ht="15"/>
    <row r="504" ht="15"/>
    <row r="505" ht="15"/>
    <row r="506"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2" ht="15"/>
    <row r="563" ht="15"/>
    <row r="600" ht="15"/>
    <row r="601" ht="15"/>
    <row r="602" ht="15"/>
    <row r="603" ht="15"/>
    <row r="604" ht="15"/>
    <row r="605" ht="15"/>
    <row r="606" ht="15"/>
    <row r="607" ht="15"/>
    <row r="608" ht="15"/>
    <row r="609"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692" ht="15"/>
    <row r="694" ht="15"/>
    <row r="695"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8" ht="15"/>
    <row r="729" ht="15"/>
    <row r="899" ht="15"/>
    <row r="900" ht="15"/>
    <row r="901" ht="15"/>
    <row r="902" ht="15"/>
    <row r="903" ht="15"/>
    <row r="904" ht="15"/>
    <row r="910" ht="15"/>
    <row r="911" ht="15"/>
    <row r="912" ht="15"/>
    <row r="913" ht="15"/>
    <row r="914" ht="15"/>
    <row r="915" ht="15"/>
    <row r="916"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7" ht="15"/>
    <row r="968" ht="15"/>
    <row r="974" ht="15"/>
    <row r="975" ht="15"/>
    <row r="977" ht="15"/>
    <row r="978" ht="15"/>
    <row r="979" ht="15"/>
    <row r="980" ht="15"/>
    <row r="981" ht="15"/>
    <row r="982" ht="15"/>
    <row r="983" ht="15"/>
    <row r="985" ht="15"/>
    <row r="986" ht="15"/>
    <row r="987"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6" ht="15"/>
    <row r="1057" ht="15"/>
    <row r="1058" ht="15"/>
    <row r="1059" ht="15"/>
    <row r="1060" ht="15"/>
    <row r="1061" ht="15"/>
    <row r="1062" ht="15"/>
    <row r="1063" ht="15"/>
    <row r="1064" ht="15"/>
    <row r="1065" ht="15"/>
    <row r="1066" ht="15"/>
    <row r="1067" ht="15"/>
    <row r="1068" ht="15"/>
    <row r="1069" ht="15"/>
    <row r="1071" ht="15"/>
    <row r="1072" ht="15"/>
    <row r="1073" ht="15"/>
    <row r="1074" ht="15"/>
    <row r="1075" ht="15"/>
    <row r="1076" ht="15"/>
    <row r="1077" ht="15"/>
    <row r="1078" ht="15"/>
    <row r="1079" ht="15"/>
    <row r="1080" ht="15"/>
    <row r="1081" ht="15"/>
    <row r="1082"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5" ht="15"/>
    <row r="1106" ht="15"/>
    <row r="1107" ht="15"/>
    <row r="1108" ht="15"/>
    <row r="1109" ht="15"/>
    <row r="1110" ht="15"/>
    <row r="1111" ht="15"/>
    <row r="1112" ht="15"/>
    <row r="1113" ht="15"/>
    <row r="1114" ht="15"/>
    <row r="1122" ht="15"/>
    <row r="1123" ht="15"/>
    <row r="1126" ht="15"/>
    <row r="1127" ht="15"/>
    <row r="1128" ht="15"/>
    <row r="1129" ht="15"/>
    <row r="1130" ht="15"/>
    <row r="1131" ht="15"/>
    <row r="1132" ht="15"/>
    <row r="1133" ht="15"/>
    <row r="1136" ht="15"/>
    <row r="1137" ht="15"/>
    <row r="1138" ht="15"/>
    <row r="1139" ht="15"/>
    <row r="1140" ht="15"/>
    <row r="1141" ht="15"/>
    <row r="1142" ht="15"/>
    <row r="1143" ht="15"/>
    <row r="1144" ht="15"/>
    <row r="1145" ht="15"/>
    <row r="1146" ht="15"/>
    <row r="1147" ht="15"/>
    <row r="1149" ht="15"/>
    <row r="1150" ht="15"/>
    <row r="1151" ht="15"/>
    <row r="1154" ht="15"/>
    <row r="1156" ht="15"/>
    <row r="1158" ht="15"/>
    <row r="1161" ht="15"/>
    <row r="1162" ht="15"/>
    <row r="1163" ht="15"/>
    <row r="1165" ht="15"/>
    <row r="1167" ht="15"/>
    <row r="1168" ht="15"/>
    <row r="1169" ht="15"/>
    <row r="1170" ht="15"/>
    <row r="1171" ht="15"/>
    <row r="1173" ht="15"/>
    <row r="1174" ht="15"/>
    <row r="1175" ht="15"/>
    <row r="1176" ht="15"/>
    <row r="1178" ht="15"/>
    <row r="1180" ht="15"/>
    <row r="1181" ht="15"/>
    <row r="1183" ht="15"/>
    <row r="1184" ht="15"/>
    <row r="1185" ht="15"/>
    <row r="1186" ht="15"/>
    <row r="1188" ht="15"/>
    <row r="1190" ht="15"/>
    <row r="1191" ht="15"/>
    <row r="1192" ht="15"/>
    <row r="1193" ht="15"/>
    <row r="1195" ht="15"/>
    <row r="1196" ht="15"/>
    <row r="1197" ht="15"/>
    <row r="1198" ht="15"/>
    <row r="1199" ht="15"/>
    <row r="1200" ht="15"/>
    <row r="1201" ht="15"/>
    <row r="1204" ht="15"/>
    <row r="1206" ht="15"/>
    <row r="1207" ht="15"/>
    <row r="1208" ht="15"/>
    <row r="1209" ht="15"/>
    <row r="1210" ht="15"/>
    <row r="1211" ht="15"/>
    <row r="1212" ht="15"/>
    <row r="1213" ht="15"/>
    <row r="1216" ht="15"/>
    <row r="1217" ht="15"/>
    <row r="1219" ht="15"/>
    <row r="1221" ht="15"/>
    <row r="1222" ht="15"/>
    <row r="1223" ht="15"/>
    <row r="1224" ht="15"/>
    <row r="1225" ht="15"/>
    <row r="1229" ht="15"/>
    <row r="1230" ht="15"/>
    <row r="1232" ht="15"/>
    <row r="1233" ht="15"/>
    <row r="1236" ht="15"/>
    <row r="1237" ht="15"/>
    <row r="1241" ht="15"/>
    <row r="1248" ht="15"/>
    <row r="1250" ht="15"/>
    <row r="1251" ht="15"/>
    <row r="1252" ht="15"/>
    <row r="1259" ht="15"/>
    <row r="1260" ht="15"/>
    <row r="1264" ht="15"/>
    <row r="1268" ht="15"/>
  </sheetData>
  <dataValidations count="2">
    <dataValidation allowBlank="1" showInputMessage="1" showErrorMessage="1" sqref="E1" xr:uid="{920C6338-E771-4DAE-8C89-92A9093EA4DE}"/>
    <dataValidation type="list" allowBlank="1" showInputMessage="1" showErrorMessage="1" sqref="E9:E361 E2:E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
  <sheetViews>
    <sheetView workbookViewId="0">
      <selection activeCell="K2" sqref="K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29382</v>
      </c>
      <c r="E2" s="102" t="s">
        <v>39021</v>
      </c>
      <c r="F2" s="171">
        <v>45964.581122685187</v>
      </c>
      <c r="G2" s="115">
        <f t="shared" ref="G2:G13" ca="1" si="0">IFERROR(NOW()-F2,"-")</f>
        <v>8.0684027772804257E-2</v>
      </c>
      <c r="H2" s="171">
        <v>45964.575462962966</v>
      </c>
      <c r="I2" s="169" t="str">
        <f>IFERROR(VLOOKUP(D2,DB!A:F,6,0),"")</f>
        <v>SCECO</v>
      </c>
      <c r="J2" s="169" t="str">
        <f>IFERROR(VLOOKUP(D2,DB!A:G,7,0),"")</f>
        <v>Dead</v>
      </c>
      <c r="K2" s="172" t="s">
        <v>39129</v>
      </c>
      <c r="L2" s="173" t="str">
        <f>IFERROR(VLOOKUP(D2,DB!A:I,9,0),"")</f>
        <v>Latis</v>
      </c>
    </row>
    <row r="3" spans="1:16383" ht="31.5" customHeight="1">
      <c r="A3" s="168"/>
      <c r="B3" s="169" t="str">
        <f>IFERROR(VLOOKUP(D3,DB!A:K,11,0),"")</f>
        <v/>
      </c>
      <c r="C3" s="170"/>
      <c r="D3" s="169"/>
      <c r="E3" s="102"/>
      <c r="F3" s="171"/>
      <c r="G3" s="115">
        <f t="shared" ca="1" si="0"/>
        <v>45964.66180671296</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45964.66180671296</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45964.66180671296</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45964.66180671296</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45964.66180671296</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45964.66180671296</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45964.66180671296</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45964.66180671296</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45964.66180671296</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45964.66180671296</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45964.66180671296</v>
      </c>
      <c r="H13" s="171"/>
      <c r="I13" s="169" t="str">
        <f>IFERROR(VLOOKUP(D13,DB!A:F,6,0),"")</f>
        <v/>
      </c>
      <c r="J13" s="169" t="str">
        <f>IFERROR(VLOOKUP(D13,DB!A:G,7,0),"")</f>
        <v/>
      </c>
      <c r="K13" s="172"/>
      <c r="L13" s="173" t="str">
        <f>IFERROR(VLOOKUP(D13,DB!A:I,9,0),"")</f>
        <v/>
      </c>
    </row>
    <row r="14" spans="1:16383" ht="31.5" customHeight="1">
      <c r="A14" s="103"/>
      <c r="B14" s="102" t="str">
        <f>IFERROR(VLOOKUP(D14,DB!A:K,11,0),"")</f>
        <v/>
      </c>
      <c r="C14" s="104"/>
      <c r="D14" s="102"/>
      <c r="E14" s="105"/>
      <c r="F14" s="106"/>
      <c r="G14" s="76">
        <f ca="1">IFERROR(NOW()-F14,"-")</f>
        <v>45964.66180671296</v>
      </c>
      <c r="H14" s="106"/>
      <c r="I14" s="102" t="str">
        <f>IFERROR(VLOOKUP(D14,DB!A:F,6,0),"")</f>
        <v/>
      </c>
      <c r="J14" s="101" t="str">
        <f>IFERROR(VLOOKUP(D14,DB!A:G,7,0),"")</f>
        <v/>
      </c>
      <c r="K14" s="107"/>
      <c r="L14" s="108" t="str">
        <f>IFERROR(VLOOKUP(D14,DB!A:I,9,0),"")</f>
        <v/>
      </c>
    </row>
    <row r="15" spans="1:16383" ht="31.5" customHeight="1">
      <c r="A15" s="103"/>
      <c r="B15" s="102" t="str">
        <f>IFERROR(VLOOKUP(D15,DB!A:K,11,0),"")</f>
        <v/>
      </c>
      <c r="C15" s="104"/>
      <c r="D15" s="102"/>
      <c r="E15" s="105"/>
      <c r="F15" s="106"/>
      <c r="G15" s="76">
        <f ca="1">IFERROR(NOW()-F15,"-")</f>
        <v>45964.66180671296</v>
      </c>
      <c r="H15" s="106"/>
      <c r="I15" s="102" t="str">
        <f>IFERROR(VLOOKUP(D15,DB!A:F,6,0),"")</f>
        <v/>
      </c>
      <c r="J15" s="101" t="str">
        <f>IFERROR(VLOOKUP(D15,DB!A:G,7,0),"")</f>
        <v/>
      </c>
      <c r="K15" s="107"/>
      <c r="L15" s="108" t="str">
        <f>IFERROR(VLOOKUP(D15,DB!A:I,9,0),"")</f>
        <v/>
      </c>
    </row>
    <row r="16" spans="1:16383" ht="31.5" customHeight="1">
      <c r="A16" s="103"/>
      <c r="B16" s="102" t="str">
        <f>IFERROR(VLOOKUP(D16,DB!A:K,11,0),"")</f>
        <v/>
      </c>
      <c r="C16" s="104"/>
      <c r="D16" s="102"/>
      <c r="E16" s="105"/>
      <c r="F16" s="106"/>
      <c r="G16" s="76">
        <f ca="1">IFERROR(NOW()-F16,"-")</f>
        <v>45964.66180671296</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45964.66180671296</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45964.66180671296</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45964.66180671296</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45964.66180671296</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45964.66180671296</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45964.66180671296</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45964.66180671296</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45964.66180671296</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45964.66180671296</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45964.66180671296</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45964.66180671296</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45964.66180671296</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45964.66180671296</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45964.66180671296</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45964.66180671296</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45964.66180671296</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45964.66180671296</v>
      </c>
      <c r="H33" s="106"/>
      <c r="I33" s="102" t="str">
        <f>IFERROR(VLOOKUP(D33,DB!A:F,6,0),"")</f>
        <v/>
      </c>
      <c r="J33" s="101" t="str">
        <f>IFERROR(VLOOKUP(D33,DB!A:G,7,0),"")</f>
        <v/>
      </c>
      <c r="K33" s="107"/>
      <c r="L33" s="108" t="str">
        <f>IFERROR(VLOOKUP(D33,DB!A:I,9,0),"")</f>
        <v/>
      </c>
    </row>
  </sheetData>
  <dataValidations count="2">
    <dataValidation allowBlank="1" showInputMessage="1" showErrorMessage="1" sqref="E1" xr:uid="{380493DB-286A-4683-AF55-C78F04945A49}"/>
    <dataValidation type="list" allowBlank="1" showInputMessage="1" showErrorMessage="1" sqref="E2:E3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2025-11-03T12:55:03Z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